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定稿" sheetId="1" r:id="rId1"/>
    <sheet name="Sheet2" sheetId="2" r:id="rId2"/>
  </sheets>
  <definedNames>
    <definedName name="_xlnm.Print_Area" localSheetId="0">'定稿'!$A$1:$W$99</definedName>
    <definedName name="_xlnm.Print_Titles" localSheetId="0">'定稿'!$2:$4</definedName>
  </definedNames>
  <calcPr fullCalcOnLoad="1"/>
</workbook>
</file>

<file path=xl/sharedStrings.xml><?xml version="1.0" encoding="utf-8"?>
<sst xmlns="http://schemas.openxmlformats.org/spreadsheetml/2006/main" count="523" uniqueCount="247">
  <si>
    <t>工程造价专业课程体系及教学计划</t>
  </si>
  <si>
    <t>课程类别</t>
  </si>
  <si>
    <t>课程编号</t>
  </si>
  <si>
    <t>课程名称</t>
  </si>
  <si>
    <t>课程属性</t>
  </si>
  <si>
    <t>考核方式</t>
  </si>
  <si>
    <t>课内学分</t>
  </si>
  <si>
    <t>课内学时</t>
  </si>
  <si>
    <t>课外</t>
  </si>
  <si>
    <t>建议修读学期</t>
  </si>
  <si>
    <t>开课单位</t>
  </si>
  <si>
    <t>授课</t>
  </si>
  <si>
    <r>
      <t>实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践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环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节</t>
    </r>
  </si>
  <si>
    <t>学分</t>
  </si>
  <si>
    <t>学时</t>
  </si>
  <si>
    <t>一年级</t>
  </si>
  <si>
    <t>二年级</t>
  </si>
  <si>
    <t>三年级</t>
  </si>
  <si>
    <t>四年级</t>
  </si>
  <si>
    <t>实验</t>
  </si>
  <si>
    <t>上机</t>
  </si>
  <si>
    <t>实践</t>
  </si>
  <si>
    <t>设计</t>
  </si>
  <si>
    <t>3</t>
  </si>
  <si>
    <t>4</t>
  </si>
  <si>
    <t>5</t>
  </si>
  <si>
    <t>6</t>
  </si>
  <si>
    <t>7</t>
  </si>
  <si>
    <t>8</t>
  </si>
  <si>
    <t>通识与公共基础课程</t>
  </si>
  <si>
    <t>思想政治类</t>
  </si>
  <si>
    <t>思想道德与法治</t>
  </si>
  <si>
    <t>必修</t>
  </si>
  <si>
    <t>马克思学院</t>
  </si>
  <si>
    <t>中国近现代史纲要*</t>
  </si>
  <si>
    <t>√</t>
  </si>
  <si>
    <t>马克思主义基本原理*</t>
  </si>
  <si>
    <t xml:space="preserve"> </t>
  </si>
  <si>
    <t xml:space="preserve">毛泽东思想和中国特色社会主义理论体系概论* </t>
  </si>
  <si>
    <t>形势与政策</t>
  </si>
  <si>
    <t>●</t>
  </si>
  <si>
    <t>军事体育类</t>
  </si>
  <si>
    <t>军训（含军事理论） </t>
  </si>
  <si>
    <t>1周</t>
  </si>
  <si>
    <t>学校安排</t>
  </si>
  <si>
    <t>体育1</t>
  </si>
  <si>
    <t>体育部</t>
  </si>
  <si>
    <t>体育2</t>
  </si>
  <si>
    <t>体育3</t>
  </si>
  <si>
    <t>体育4</t>
  </si>
  <si>
    <t>通识类</t>
  </si>
  <si>
    <t>通识类选修课</t>
  </si>
  <si>
    <t>选修</t>
  </si>
  <si>
    <t>共计6学分，详见通识类选修课程一览表。其中，美育类课程须修满2学分。</t>
  </si>
  <si>
    <t>外语类</t>
  </si>
  <si>
    <r>
      <t>080006</t>
    </r>
    <r>
      <rPr>
        <sz val="9"/>
        <rFont val="宋体"/>
        <family val="0"/>
      </rPr>
      <t>11</t>
    </r>
  </si>
  <si>
    <t>大学英语1*</t>
  </si>
  <si>
    <t>外语学院</t>
  </si>
  <si>
    <r>
      <t>080006</t>
    </r>
    <r>
      <rPr>
        <sz val="9"/>
        <rFont val="宋体"/>
        <family val="0"/>
      </rPr>
      <t>1</t>
    </r>
    <r>
      <rPr>
        <sz val="9"/>
        <rFont val="宋体"/>
        <family val="0"/>
      </rPr>
      <t>2</t>
    </r>
  </si>
  <si>
    <t>大学英语2*</t>
  </si>
  <si>
    <t>08000603</t>
  </si>
  <si>
    <t>大学英语3*</t>
  </si>
  <si>
    <t>计算机类</t>
  </si>
  <si>
    <t>计算机软件基础(VB)*</t>
  </si>
  <si>
    <t>电信学院</t>
  </si>
  <si>
    <t>数学类</t>
  </si>
  <si>
    <t>09000121</t>
  </si>
  <si>
    <t>高等数学A1*</t>
  </si>
  <si>
    <t>理学院</t>
  </si>
  <si>
    <t>09000122</t>
  </si>
  <si>
    <t>高等数学A2*</t>
  </si>
  <si>
    <t>09000011</t>
  </si>
  <si>
    <t>线性代数*</t>
  </si>
  <si>
    <t>09000012</t>
  </si>
  <si>
    <t>概率统计*</t>
  </si>
  <si>
    <t>物理类</t>
  </si>
  <si>
    <t>09000120</t>
  </si>
  <si>
    <t>大学物理基础</t>
  </si>
  <si>
    <t>09000142</t>
  </si>
  <si>
    <t>大学物理基础实验</t>
  </si>
  <si>
    <t>学科基础与专业基础课程</t>
  </si>
  <si>
    <t>学科基础课程</t>
  </si>
  <si>
    <t>05000228</t>
  </si>
  <si>
    <t>建筑制图*</t>
  </si>
  <si>
    <t>土建学院</t>
  </si>
  <si>
    <t>07000071</t>
  </si>
  <si>
    <t>管理学*</t>
  </si>
  <si>
    <t>经管学院</t>
  </si>
  <si>
    <t>07000579</t>
  </si>
  <si>
    <t>经济学*</t>
  </si>
  <si>
    <t>05000467</t>
  </si>
  <si>
    <t>工程力学B*</t>
  </si>
  <si>
    <t>07000617</t>
  </si>
  <si>
    <t>房屋建筑学*</t>
  </si>
  <si>
    <t>07000642</t>
  </si>
  <si>
    <t>管理信息系统*</t>
  </si>
  <si>
    <t>05000254</t>
  </si>
  <si>
    <t>工程结构*</t>
  </si>
  <si>
    <t>07000112</t>
  </si>
  <si>
    <t>会计学*</t>
  </si>
  <si>
    <t>运筹学*</t>
  </si>
  <si>
    <t>07000010</t>
  </si>
  <si>
    <t>财务管理*</t>
  </si>
  <si>
    <t>22000034</t>
  </si>
  <si>
    <t>金工实习</t>
  </si>
  <si>
    <t>工程训练中心</t>
  </si>
  <si>
    <t>07001109</t>
  </si>
  <si>
    <t>房屋建筑学课程设计</t>
  </si>
  <si>
    <t>专业基础课程</t>
  </si>
  <si>
    <t>05000035</t>
  </si>
  <si>
    <t>工程测量</t>
  </si>
  <si>
    <t>07000833</t>
  </si>
  <si>
    <t>BIM基础*</t>
  </si>
  <si>
    <t>07000623</t>
  </si>
  <si>
    <t>工程估价*</t>
  </si>
  <si>
    <t>07000660</t>
  </si>
  <si>
    <t>施工技术*</t>
  </si>
  <si>
    <t>07000535</t>
  </si>
  <si>
    <t>工程项目管理*</t>
  </si>
  <si>
    <t>07000687</t>
  </si>
  <si>
    <t>工程经济学*</t>
  </si>
  <si>
    <t>07001241</t>
  </si>
  <si>
    <t>建设法规*</t>
  </si>
  <si>
    <t>07000845</t>
  </si>
  <si>
    <t>安装工程估价*</t>
  </si>
  <si>
    <t>07000555</t>
  </si>
  <si>
    <t>统计学</t>
  </si>
  <si>
    <t>07000525</t>
  </si>
  <si>
    <t>建筑设备工程</t>
  </si>
  <si>
    <t>05000066</t>
  </si>
  <si>
    <t>建筑材料</t>
  </si>
  <si>
    <t>05000063</t>
  </si>
  <si>
    <t>计算机绘图</t>
  </si>
  <si>
    <t>07000026</t>
  </si>
  <si>
    <t>电子商务</t>
  </si>
  <si>
    <t>07000582</t>
  </si>
  <si>
    <t>房地产估价</t>
  </si>
  <si>
    <t>05000038</t>
  </si>
  <si>
    <t>工程测量实习</t>
  </si>
  <si>
    <t>07000846</t>
  </si>
  <si>
    <t>工程估价实训</t>
  </si>
  <si>
    <t>3周</t>
  </si>
  <si>
    <t>专业与专业方向课程</t>
  </si>
  <si>
    <t>专业课程</t>
  </si>
  <si>
    <t>07000625</t>
  </si>
  <si>
    <t>工程合同管理*</t>
  </si>
  <si>
    <t>07000638</t>
  </si>
  <si>
    <t>工程造价管理*</t>
  </si>
  <si>
    <t>07001100</t>
  </si>
  <si>
    <t>工程成本规划与控制*</t>
  </si>
  <si>
    <t>专业方向1（工程项目造价管理  ）课程</t>
  </si>
  <si>
    <t>07000635</t>
  </si>
  <si>
    <t>工程项目融资</t>
  </si>
  <si>
    <t>07000847</t>
  </si>
  <si>
    <t>装饰工程估价</t>
  </si>
  <si>
    <t>07000541</t>
  </si>
  <si>
    <t>工程项目质量管理</t>
  </si>
  <si>
    <t>07000848</t>
  </si>
  <si>
    <t>专业英语</t>
  </si>
  <si>
    <t>07000631</t>
  </si>
  <si>
    <t>工程项目风险管理</t>
  </si>
  <si>
    <t>07000054</t>
  </si>
  <si>
    <t>工程监理</t>
  </si>
  <si>
    <t>07000075</t>
  </si>
  <si>
    <t>国际工程管理</t>
  </si>
  <si>
    <t>07000849</t>
  </si>
  <si>
    <t>工程项目审计</t>
  </si>
  <si>
    <t>07000850</t>
  </si>
  <si>
    <t>工程造价国际管理惯例</t>
  </si>
  <si>
    <t>07000851</t>
  </si>
  <si>
    <t>工程造价信息管理</t>
  </si>
  <si>
    <t>专业方向2（房地产评估）课程</t>
  </si>
  <si>
    <t>07000852</t>
  </si>
  <si>
    <t>房地产开发管理</t>
  </si>
  <si>
    <t>07000386</t>
  </si>
  <si>
    <t>房地产经纪</t>
  </si>
  <si>
    <t>07001108</t>
  </si>
  <si>
    <t>房地产投资分析</t>
  </si>
  <si>
    <t>07000581</t>
  </si>
  <si>
    <t>房地产经营管理</t>
  </si>
  <si>
    <t>07000853</t>
  </si>
  <si>
    <t>房地产评估案例与分析</t>
  </si>
  <si>
    <t>07000042</t>
  </si>
  <si>
    <t>房地产经济学</t>
  </si>
  <si>
    <t>07000855</t>
  </si>
  <si>
    <t>房地产咨询</t>
  </si>
  <si>
    <t>专业实践课程</t>
  </si>
  <si>
    <t>05000457</t>
  </si>
  <si>
    <t>施工图预算编制实训</t>
  </si>
  <si>
    <t>2周</t>
  </si>
  <si>
    <t>07000449</t>
  </si>
  <si>
    <t>企业管理实务实训</t>
  </si>
  <si>
    <t>07000856</t>
  </si>
  <si>
    <t>工程项目造价策划实训</t>
  </si>
  <si>
    <t>07000857</t>
  </si>
  <si>
    <t>工程造价管理综合实训</t>
  </si>
  <si>
    <t>07000270</t>
  </si>
  <si>
    <t>专业实习</t>
  </si>
  <si>
    <t>4周</t>
  </si>
  <si>
    <t>07000858</t>
  </si>
  <si>
    <t>工程项目管理实训</t>
  </si>
  <si>
    <t>07000008</t>
  </si>
  <si>
    <t>毕业设计</t>
  </si>
  <si>
    <t>17周</t>
  </si>
  <si>
    <t>创新创业与个性发展课程</t>
  </si>
  <si>
    <t>创新创业基础与实践</t>
  </si>
  <si>
    <t>创教中心</t>
  </si>
  <si>
    <t>创新思维与创新方法</t>
  </si>
  <si>
    <r>
      <rPr>
        <sz val="9"/>
        <rFont val="宋体"/>
        <family val="0"/>
      </rPr>
      <t>01000358</t>
    </r>
  </si>
  <si>
    <t>学科前沿</t>
  </si>
  <si>
    <t>跨学科交叉课</t>
  </si>
  <si>
    <t>个性发展课</t>
  </si>
  <si>
    <t>国设课程</t>
  </si>
  <si>
    <t>22000031</t>
  </si>
  <si>
    <t>职业规划与就业指导</t>
  </si>
  <si>
    <t>22000023</t>
  </si>
  <si>
    <t>大学生健康教育</t>
  </si>
  <si>
    <t>四史教育（中国共产党简史）</t>
  </si>
  <si>
    <t>国家安全教育</t>
  </si>
  <si>
    <t>劳动教育</t>
  </si>
  <si>
    <t>第二课堂</t>
  </si>
  <si>
    <t>22000024</t>
  </si>
  <si>
    <t>思想成长</t>
  </si>
  <si>
    <t>团委</t>
  </si>
  <si>
    <t>22000025</t>
  </si>
  <si>
    <t>创新创业</t>
  </si>
  <si>
    <t>志愿公益服务</t>
  </si>
  <si>
    <t>22000026</t>
  </si>
  <si>
    <t>实践实习</t>
  </si>
  <si>
    <t>22000028</t>
  </si>
  <si>
    <t>文体活动</t>
  </si>
  <si>
    <t>22000029</t>
  </si>
  <si>
    <t>工作履历</t>
  </si>
  <si>
    <t>22000030</t>
  </si>
  <si>
    <t>技能特长</t>
  </si>
  <si>
    <t>学分合计</t>
  </si>
  <si>
    <t>课程体系</t>
  </si>
  <si>
    <r>
      <t>比例</t>
    </r>
    <r>
      <rPr>
        <b/>
        <sz val="10.5"/>
        <color indexed="8"/>
        <rFont val="Times New Roman"/>
        <family val="1"/>
      </rPr>
      <t>/%</t>
    </r>
  </si>
  <si>
    <t>学分/分</t>
  </si>
  <si>
    <t>合计</t>
  </si>
  <si>
    <t>基础实践课程</t>
  </si>
  <si>
    <t>专业方向课程</t>
  </si>
  <si>
    <t>大学生创新创业基础与实践</t>
  </si>
  <si>
    <t>计入通识类</t>
  </si>
  <si>
    <r>
      <t>7.5</t>
    </r>
    <r>
      <rPr>
        <sz val="9"/>
        <color indexed="8"/>
        <rFont val="宋体"/>
        <family val="0"/>
      </rPr>
      <t>（不计入总学分）</t>
    </r>
  </si>
  <si>
    <t>四史教育</t>
  </si>
  <si>
    <r>
      <t>（选修项，不计入总学分，每项最多限修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学分）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</si>
</sst>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</numFmts>
  <fonts count="45">
    <font>
      <sz val="11"/>
      <color indexed="8"/>
      <name val="宋体"/>
      <family val="0"/>
    </font>
    <font>
      <sz val="11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7.5"/>
      <color indexed="8"/>
      <name val="Times New Roman"/>
      <family val="1"/>
    </font>
    <font>
      <sz val="5.5"/>
      <color indexed="8"/>
      <name val="宋体"/>
      <family val="0"/>
    </font>
    <font>
      <b/>
      <sz val="10.5"/>
      <color indexed="8"/>
      <name val="Times New Roman"/>
      <family val="1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9"/>
      <name val="Times New Roman"/>
      <family val="1"/>
    </font>
    <font>
      <sz val="6"/>
      <name val="宋体"/>
      <family val="0"/>
    </font>
    <font>
      <sz val="10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.1"/>
      <color indexed="12"/>
      <name val="宋体"/>
      <family val="0"/>
    </font>
    <font>
      <u val="single"/>
      <sz val="12.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9"/>
      <name val="Calibri"/>
      <family val="0"/>
    </font>
    <font>
      <sz val="9"/>
      <color rgb="FFFF0000"/>
      <name val="Calibri"/>
      <family val="0"/>
    </font>
    <font>
      <sz val="6"/>
      <name val="Calibri"/>
      <family val="0"/>
    </font>
    <font>
      <sz val="9"/>
      <color indexed="10"/>
      <name val="Calibri"/>
      <family val="0"/>
    </font>
    <font>
      <sz val="9"/>
      <color indexed="8"/>
      <name val="Calibri"/>
      <family val="0"/>
    </font>
    <font>
      <b/>
      <sz val="9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2" fillId="6" borderId="0" applyNumberFormat="0" applyBorder="0" applyAlignment="0" applyProtection="0"/>
    <xf numFmtId="0" fontId="25" fillId="0" borderId="5" applyNumberFormat="0" applyFill="0" applyAlignment="0" applyProtection="0"/>
    <xf numFmtId="0" fontId="22" fillId="6" borderId="0" applyNumberFormat="0" applyBorder="0" applyAlignment="0" applyProtection="0"/>
    <xf numFmtId="0" fontId="30" fillId="8" borderId="6" applyNumberFormat="0" applyAlignment="0" applyProtection="0"/>
    <xf numFmtId="0" fontId="31" fillId="8" borderId="1" applyNumberFormat="0" applyAlignment="0" applyProtection="0"/>
    <xf numFmtId="0" fontId="32" fillId="9" borderId="7" applyNumberFormat="0" applyAlignment="0" applyProtection="0"/>
    <xf numFmtId="0" fontId="0" fillId="2" borderId="0" applyNumberFormat="0" applyBorder="0" applyAlignment="0" applyProtection="0"/>
    <xf numFmtId="0" fontId="22" fillId="10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4" borderId="0" applyNumberFormat="0" applyBorder="0" applyAlignment="0" applyProtection="0"/>
    <xf numFmtId="0" fontId="36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2" fillId="16" borderId="0" applyNumberFormat="0" applyBorder="0" applyAlignment="0" applyProtection="0"/>
    <xf numFmtId="0" fontId="0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37" fillId="0" borderId="0">
      <alignment vertical="center"/>
      <protection/>
    </xf>
  </cellStyleXfs>
  <cellXfs count="13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10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18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176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1" fillId="19" borderId="0" xfId="0" applyFont="1" applyFill="1" applyBorder="1" applyAlignment="1">
      <alignment vertical="center"/>
    </xf>
    <xf numFmtId="0" fontId="10" fillId="19" borderId="0" xfId="0" applyFont="1" applyFill="1" applyBorder="1" applyAlignment="1">
      <alignment vertical="center"/>
    </xf>
    <xf numFmtId="0" fontId="38" fillId="19" borderId="0" xfId="0" applyFont="1" applyFill="1" applyBorder="1" applyAlignment="1">
      <alignment vertical="center"/>
    </xf>
    <xf numFmtId="0" fontId="0" fillId="19" borderId="0" xfId="0" applyFill="1" applyBorder="1" applyAlignment="1">
      <alignment vertical="center"/>
    </xf>
    <xf numFmtId="0" fontId="11" fillId="19" borderId="0" xfId="0" applyFont="1" applyFill="1" applyBorder="1" applyAlignment="1">
      <alignment horizontal="center" vertical="center"/>
    </xf>
    <xf numFmtId="0" fontId="0" fillId="19" borderId="0" xfId="0" applyFill="1" applyBorder="1" applyAlignment="1">
      <alignment vertical="center" shrinkToFit="1"/>
    </xf>
    <xf numFmtId="0" fontId="0" fillId="19" borderId="0" xfId="0" applyFill="1" applyBorder="1" applyAlignment="1">
      <alignment horizontal="center" vertical="center"/>
    </xf>
    <xf numFmtId="0" fontId="12" fillId="19" borderId="21" xfId="0" applyFont="1" applyFill="1" applyBorder="1" applyAlignment="1">
      <alignment horizontal="center" vertical="center"/>
    </xf>
    <xf numFmtId="0" fontId="13" fillId="19" borderId="22" xfId="0" applyFont="1" applyFill="1" applyBorder="1" applyAlignment="1">
      <alignment horizontal="center" vertical="center" wrapText="1"/>
    </xf>
    <xf numFmtId="0" fontId="1" fillId="19" borderId="23" xfId="0" applyFont="1" applyFill="1" applyBorder="1" applyAlignment="1">
      <alignment vertical="center" wrapText="1"/>
    </xf>
    <xf numFmtId="0" fontId="14" fillId="19" borderId="23" xfId="0" applyFont="1" applyFill="1" applyBorder="1" applyAlignment="1">
      <alignment horizontal="center" vertical="center" wrapText="1"/>
    </xf>
    <xf numFmtId="0" fontId="13" fillId="19" borderId="23" xfId="0" applyFont="1" applyFill="1" applyBorder="1" applyAlignment="1">
      <alignment horizontal="center" vertical="center" shrinkToFit="1"/>
    </xf>
    <xf numFmtId="0" fontId="13" fillId="19" borderId="23" xfId="0" applyFont="1" applyFill="1" applyBorder="1" applyAlignment="1">
      <alignment horizontal="center" vertical="center" wrapText="1"/>
    </xf>
    <xf numFmtId="0" fontId="1" fillId="19" borderId="24" xfId="0" applyFont="1" applyFill="1" applyBorder="1" applyAlignment="1">
      <alignment vertical="center" wrapText="1"/>
    </xf>
    <xf numFmtId="0" fontId="1" fillId="19" borderId="25" xfId="0" applyFont="1" applyFill="1" applyBorder="1" applyAlignment="1">
      <alignment vertical="center" wrapText="1"/>
    </xf>
    <xf numFmtId="0" fontId="14" fillId="19" borderId="25" xfId="0" applyFont="1" applyFill="1" applyBorder="1" applyAlignment="1">
      <alignment horizontal="center" vertical="center" wrapText="1"/>
    </xf>
    <xf numFmtId="0" fontId="13" fillId="19" borderId="25" xfId="0" applyFont="1" applyFill="1" applyBorder="1" applyAlignment="1">
      <alignment horizontal="center" vertical="center" shrinkToFit="1"/>
    </xf>
    <xf numFmtId="0" fontId="13" fillId="19" borderId="25" xfId="0" applyFont="1" applyFill="1" applyBorder="1" applyAlignment="1">
      <alignment horizontal="center" vertical="center" wrapText="1"/>
    </xf>
    <xf numFmtId="0" fontId="1" fillId="19" borderId="26" xfId="0" applyFont="1" applyFill="1" applyBorder="1" applyAlignment="1">
      <alignment vertical="center" wrapText="1"/>
    </xf>
    <xf numFmtId="0" fontId="1" fillId="19" borderId="27" xfId="0" applyFont="1" applyFill="1" applyBorder="1" applyAlignment="1">
      <alignment vertical="center" wrapText="1"/>
    </xf>
    <xf numFmtId="0" fontId="14" fillId="19" borderId="27" xfId="0" applyFont="1" applyFill="1" applyBorder="1" applyAlignment="1">
      <alignment horizontal="center" vertical="center" wrapText="1"/>
    </xf>
    <xf numFmtId="0" fontId="13" fillId="19" borderId="27" xfId="0" applyFont="1" applyFill="1" applyBorder="1" applyAlignment="1">
      <alignment horizontal="center" vertical="center" shrinkToFit="1"/>
    </xf>
    <xf numFmtId="0" fontId="13" fillId="19" borderId="27" xfId="0" applyFont="1" applyFill="1" applyBorder="1" applyAlignment="1">
      <alignment horizontal="center" vertical="center" wrapText="1"/>
    </xf>
    <xf numFmtId="0" fontId="39" fillId="19" borderId="22" xfId="0" applyFont="1" applyFill="1" applyBorder="1" applyAlignment="1">
      <alignment horizontal="center" vertical="center" wrapText="1"/>
    </xf>
    <xf numFmtId="0" fontId="39" fillId="19" borderId="28" xfId="0" applyFont="1" applyFill="1" applyBorder="1" applyAlignment="1">
      <alignment horizontal="center" vertical="center" wrapText="1"/>
    </xf>
    <xf numFmtId="0" fontId="39" fillId="19" borderId="25" xfId="0" applyNumberFormat="1" applyFont="1" applyFill="1" applyBorder="1" applyAlignment="1">
      <alignment horizontal="center" vertical="center" shrinkToFit="1"/>
    </xf>
    <xf numFmtId="0" fontId="39" fillId="19" borderId="23" xfId="0" applyFont="1" applyFill="1" applyBorder="1" applyAlignment="1">
      <alignment vertical="center" shrinkToFit="1"/>
    </xf>
    <xf numFmtId="0" fontId="39" fillId="19" borderId="23" xfId="0" applyFont="1" applyFill="1" applyBorder="1" applyAlignment="1">
      <alignment horizontal="center" vertical="center" shrinkToFit="1"/>
    </xf>
    <xf numFmtId="0" fontId="39" fillId="19" borderId="24" xfId="0" applyFont="1" applyFill="1" applyBorder="1" applyAlignment="1">
      <alignment horizontal="center" vertical="center" wrapText="1"/>
    </xf>
    <xf numFmtId="0" fontId="39" fillId="19" borderId="29" xfId="0" applyFont="1" applyFill="1" applyBorder="1" applyAlignment="1">
      <alignment horizontal="center" vertical="center" wrapText="1"/>
    </xf>
    <xf numFmtId="0" fontId="39" fillId="19" borderId="25" xfId="0" applyFont="1" applyFill="1" applyBorder="1" applyAlignment="1">
      <alignment vertical="center" shrinkToFit="1"/>
    </xf>
    <xf numFmtId="0" fontId="39" fillId="19" borderId="25" xfId="0" applyFont="1" applyFill="1" applyBorder="1" applyAlignment="1">
      <alignment horizontal="center" vertical="center" shrinkToFit="1"/>
    </xf>
    <xf numFmtId="0" fontId="39" fillId="19" borderId="30" xfId="0" applyFont="1" applyFill="1" applyBorder="1" applyAlignment="1">
      <alignment vertical="center" shrinkToFit="1"/>
    </xf>
    <xf numFmtId="0" fontId="39" fillId="19" borderId="30" xfId="0" applyFont="1" applyFill="1" applyBorder="1" applyAlignment="1">
      <alignment horizontal="center" vertical="center" wrapText="1"/>
    </xf>
    <xf numFmtId="0" fontId="39" fillId="19" borderId="25" xfId="0" applyFont="1" applyFill="1" applyBorder="1" applyAlignment="1">
      <alignment horizontal="center" vertical="center" wrapText="1"/>
    </xf>
    <xf numFmtId="0" fontId="15" fillId="0" borderId="31" xfId="63" applyFont="1" applyFill="1" applyBorder="1" applyAlignment="1">
      <alignment horizontal="center" vertical="center" shrinkToFit="1"/>
      <protection/>
    </xf>
    <xf numFmtId="0" fontId="15" fillId="0" borderId="32" xfId="63" applyFont="1" applyFill="1" applyBorder="1" applyAlignment="1">
      <alignment horizontal="center" vertical="center" shrinkToFit="1"/>
      <protection/>
    </xf>
    <xf numFmtId="0" fontId="15" fillId="0" borderId="25" xfId="0" applyNumberFormat="1" applyFont="1" applyFill="1" applyBorder="1" applyAlignment="1">
      <alignment horizontal="center" vertical="center" shrinkToFit="1"/>
    </xf>
    <xf numFmtId="0" fontId="39" fillId="19" borderId="29" xfId="0" applyFont="1" applyFill="1" applyBorder="1" applyAlignment="1">
      <alignment horizontal="center" vertical="center" shrinkToFit="1"/>
    </xf>
    <xf numFmtId="0" fontId="15" fillId="8" borderId="25" xfId="0" applyNumberFormat="1" applyFont="1" applyFill="1" applyBorder="1" applyAlignment="1">
      <alignment horizontal="center" vertical="center" shrinkToFit="1"/>
    </xf>
    <xf numFmtId="49" fontId="39" fillId="19" borderId="25" xfId="0" applyNumberFormat="1" applyFont="1" applyFill="1" applyBorder="1" applyAlignment="1">
      <alignment horizontal="center" vertical="center" shrinkToFit="1"/>
    </xf>
    <xf numFmtId="0" fontId="39" fillId="19" borderId="33" xfId="0" applyFont="1" applyFill="1" applyBorder="1" applyAlignment="1">
      <alignment horizontal="center" vertical="center" wrapText="1"/>
    </xf>
    <xf numFmtId="0" fontId="39" fillId="19" borderId="34" xfId="0" applyFont="1" applyFill="1" applyBorder="1" applyAlignment="1">
      <alignment horizontal="center" vertical="center" wrapText="1"/>
    </xf>
    <xf numFmtId="0" fontId="39" fillId="19" borderId="35" xfId="0" applyFont="1" applyFill="1" applyBorder="1" applyAlignment="1">
      <alignment horizontal="center" vertical="center" wrapText="1"/>
    </xf>
    <xf numFmtId="0" fontId="39" fillId="19" borderId="25" xfId="0" applyFont="1" applyFill="1" applyBorder="1" applyAlignment="1">
      <alignment horizontal="left" vertical="center" shrinkToFit="1"/>
    </xf>
    <xf numFmtId="0" fontId="39" fillId="19" borderId="36" xfId="0" applyFont="1" applyFill="1" applyBorder="1" applyAlignment="1">
      <alignment horizontal="center" vertical="center" wrapText="1"/>
    </xf>
    <xf numFmtId="0" fontId="39" fillId="19" borderId="37" xfId="0" applyFont="1" applyFill="1" applyBorder="1" applyAlignment="1">
      <alignment horizontal="center" vertical="center" wrapText="1"/>
    </xf>
    <xf numFmtId="49" fontId="15" fillId="8" borderId="27" xfId="0" applyNumberFormat="1" applyFont="1" applyFill="1" applyBorder="1" applyAlignment="1">
      <alignment horizontal="center" vertical="center" shrinkToFit="1"/>
    </xf>
    <xf numFmtId="0" fontId="39" fillId="19" borderId="27" xfId="0" applyFont="1" applyFill="1" applyBorder="1" applyAlignment="1">
      <alignment vertical="center" shrinkToFit="1"/>
    </xf>
    <xf numFmtId="0" fontId="39" fillId="19" borderId="27" xfId="0" applyFont="1" applyFill="1" applyBorder="1" applyAlignment="1">
      <alignment horizontal="center" vertical="center" shrinkToFit="1"/>
    </xf>
    <xf numFmtId="0" fontId="39" fillId="19" borderId="38" xfId="0" applyFont="1" applyFill="1" applyBorder="1" applyAlignment="1">
      <alignment horizontal="center" vertical="center" wrapText="1"/>
    </xf>
    <xf numFmtId="0" fontId="15" fillId="8" borderId="23" xfId="0" applyNumberFormat="1" applyFont="1" applyFill="1" applyBorder="1" applyAlignment="1">
      <alignment horizontal="center" vertical="center" shrinkToFit="1"/>
    </xf>
    <xf numFmtId="49" fontId="15" fillId="8" borderId="25" xfId="0" applyNumberFormat="1" applyFont="1" applyFill="1" applyBorder="1" applyAlignment="1">
      <alignment horizontal="center" vertical="center" shrinkToFit="1"/>
    </xf>
    <xf numFmtId="0" fontId="40" fillId="19" borderId="25" xfId="0" applyFont="1" applyFill="1" applyBorder="1" applyAlignment="1">
      <alignment horizontal="center" vertical="center" shrinkToFit="1"/>
    </xf>
    <xf numFmtId="0" fontId="13" fillId="19" borderId="25" xfId="0" applyFont="1" applyFill="1" applyBorder="1" applyAlignment="1">
      <alignment horizontal="center" vertical="center"/>
    </xf>
    <xf numFmtId="49" fontId="17" fillId="19" borderId="27" xfId="0" applyNumberFormat="1" applyFont="1" applyFill="1" applyBorder="1" applyAlignment="1">
      <alignment horizontal="center" vertical="center" wrapText="1"/>
    </xf>
    <xf numFmtId="0" fontId="41" fillId="19" borderId="25" xfId="0" applyFont="1" applyFill="1" applyBorder="1" applyAlignment="1">
      <alignment horizontal="center" vertical="center" shrinkToFit="1"/>
    </xf>
    <xf numFmtId="0" fontId="39" fillId="19" borderId="0" xfId="0" applyFont="1" applyFill="1" applyBorder="1" applyAlignment="1">
      <alignment vertical="center"/>
    </xf>
    <xf numFmtId="0" fontId="42" fillId="19" borderId="0" xfId="0" applyFont="1" applyFill="1" applyBorder="1" applyAlignment="1">
      <alignment vertical="center"/>
    </xf>
    <xf numFmtId="0" fontId="13" fillId="19" borderId="39" xfId="0" applyFont="1" applyFill="1" applyBorder="1" applyAlignment="1">
      <alignment horizontal="center" vertical="center" wrapText="1"/>
    </xf>
    <xf numFmtId="0" fontId="13" fillId="19" borderId="40" xfId="0" applyFont="1" applyFill="1" applyBorder="1" applyAlignment="1">
      <alignment horizontal="center" vertical="center" wrapText="1"/>
    </xf>
    <xf numFmtId="0" fontId="13" fillId="19" borderId="31" xfId="0" applyFont="1" applyFill="1" applyBorder="1" applyAlignment="1">
      <alignment horizontal="center" vertical="center"/>
    </xf>
    <xf numFmtId="0" fontId="1" fillId="19" borderId="41" xfId="0" applyFont="1" applyFill="1" applyBorder="1" applyAlignment="1">
      <alignment vertical="center" wrapText="1"/>
    </xf>
    <xf numFmtId="49" fontId="17" fillId="19" borderId="42" xfId="0" applyNumberFormat="1" applyFont="1" applyFill="1" applyBorder="1" applyAlignment="1">
      <alignment horizontal="center" vertical="center" wrapText="1"/>
    </xf>
    <xf numFmtId="0" fontId="1" fillId="19" borderId="43" xfId="0" applyFont="1" applyFill="1" applyBorder="1" applyAlignment="1">
      <alignment vertical="center" wrapText="1"/>
    </xf>
    <xf numFmtId="0" fontId="39" fillId="19" borderId="44" xfId="0" applyFont="1" applyFill="1" applyBorder="1" applyAlignment="1">
      <alignment horizontal="center" vertical="center" shrinkToFit="1"/>
    </xf>
    <xf numFmtId="0" fontId="39" fillId="19" borderId="45" xfId="0" applyFont="1" applyFill="1" applyBorder="1" applyAlignment="1">
      <alignment horizontal="center" vertical="center" shrinkToFit="1"/>
    </xf>
    <xf numFmtId="0" fontId="15" fillId="0" borderId="46" xfId="63" applyFont="1" applyFill="1" applyBorder="1" applyAlignment="1">
      <alignment horizontal="center" vertical="center" shrinkToFit="1"/>
      <protection/>
    </xf>
    <xf numFmtId="0" fontId="39" fillId="19" borderId="47" xfId="0" applyFont="1" applyFill="1" applyBorder="1" applyAlignment="1">
      <alignment horizontal="justify" vertical="center" shrinkToFit="1"/>
    </xf>
    <xf numFmtId="0" fontId="39" fillId="19" borderId="25" xfId="0" applyFont="1" applyFill="1" applyBorder="1" applyAlignment="1">
      <alignment horizontal="justify" vertical="center" shrinkToFit="1"/>
    </xf>
    <xf numFmtId="0" fontId="39" fillId="19" borderId="0" xfId="0" applyFont="1" applyFill="1" applyBorder="1" applyAlignment="1">
      <alignment horizontal="justify" vertical="center" shrinkToFit="1"/>
    </xf>
    <xf numFmtId="0" fontId="39" fillId="19" borderId="27" xfId="0" applyFont="1" applyFill="1" applyBorder="1" applyAlignment="1">
      <alignment horizontal="center" vertical="center"/>
    </xf>
    <xf numFmtId="0" fontId="40" fillId="19" borderId="27" xfId="0" applyFont="1" applyFill="1" applyBorder="1" applyAlignment="1">
      <alignment horizontal="center" vertical="center" shrinkToFit="1"/>
    </xf>
    <xf numFmtId="0" fontId="39" fillId="19" borderId="48" xfId="0" applyFont="1" applyFill="1" applyBorder="1" applyAlignment="1">
      <alignment horizontal="center" vertical="center" shrinkToFit="1"/>
    </xf>
    <xf numFmtId="0" fontId="4" fillId="19" borderId="0" xfId="0" applyFont="1" applyFill="1" applyBorder="1" applyAlignment="1">
      <alignment horizontal="center" vertical="center" wrapText="1"/>
    </xf>
    <xf numFmtId="0" fontId="19" fillId="19" borderId="0" xfId="0" applyFont="1" applyFill="1" applyBorder="1" applyAlignment="1">
      <alignment vertical="center" wrapText="1"/>
    </xf>
    <xf numFmtId="0" fontId="39" fillId="19" borderId="49" xfId="0" applyFont="1" applyFill="1" applyBorder="1" applyAlignment="1">
      <alignment horizontal="center" vertical="center" wrapText="1"/>
    </xf>
    <xf numFmtId="0" fontId="39" fillId="19" borderId="34" xfId="0" applyFont="1" applyFill="1" applyBorder="1" applyAlignment="1">
      <alignment horizontal="center" vertical="center" shrinkToFit="1"/>
    </xf>
    <xf numFmtId="0" fontId="39" fillId="19" borderId="34" xfId="0" applyFont="1" applyFill="1" applyBorder="1" applyAlignment="1">
      <alignment vertical="center" shrinkToFit="1"/>
    </xf>
    <xf numFmtId="0" fontId="43" fillId="19" borderId="50" xfId="0" applyFont="1" applyFill="1" applyBorder="1" applyAlignment="1">
      <alignment horizontal="center" vertical="center"/>
    </xf>
    <xf numFmtId="0" fontId="43" fillId="19" borderId="51" xfId="0" applyFont="1" applyFill="1" applyBorder="1" applyAlignment="1">
      <alignment horizontal="center" vertical="center"/>
    </xf>
    <xf numFmtId="0" fontId="44" fillId="19" borderId="27" xfId="0" applyFont="1" applyFill="1" applyBorder="1" applyAlignment="1">
      <alignment horizontal="center" vertical="center" shrinkToFit="1"/>
    </xf>
    <xf numFmtId="0" fontId="44" fillId="19" borderId="0" xfId="0" applyFont="1" applyFill="1" applyBorder="1" applyAlignment="1">
      <alignment horizontal="center" vertical="center" shrinkToFit="1"/>
    </xf>
    <xf numFmtId="177" fontId="0" fillId="19" borderId="0" xfId="0" applyNumberFormat="1" applyFill="1" applyBorder="1" applyAlignment="1">
      <alignment vertical="center"/>
    </xf>
    <xf numFmtId="0" fontId="39" fillId="19" borderId="25" xfId="0" applyFont="1" applyFill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0" fillId="19" borderId="19" xfId="0" applyFont="1" applyFill="1" applyBorder="1" applyAlignment="1">
      <alignment horizontal="center" vertical="center"/>
    </xf>
    <xf numFmtId="0" fontId="0" fillId="19" borderId="19" xfId="0" applyFill="1" applyBorder="1" applyAlignment="1">
      <alignment horizontal="center" vertical="center"/>
    </xf>
    <xf numFmtId="0" fontId="44" fillId="19" borderId="48" xfId="0" applyFont="1" applyFill="1" applyBorder="1" applyAlignment="1">
      <alignment horizontal="center" vertical="center" shrinkToFit="1"/>
    </xf>
    <xf numFmtId="0" fontId="15" fillId="0" borderId="25" xfId="0" applyNumberFormat="1" applyFont="1" applyFill="1" applyBorder="1" applyAlignment="1" quotePrefix="1">
      <alignment horizontal="center" vertical="center" shrinkToFit="1"/>
    </xf>
    <xf numFmtId="0" fontId="15" fillId="8" borderId="25" xfId="0" applyNumberFormat="1" applyFont="1" applyFill="1" applyBorder="1" applyAlignment="1" quotePrefix="1">
      <alignment horizontal="center" vertical="center" shrinkToFit="1"/>
    </xf>
    <xf numFmtId="49" fontId="15" fillId="8" borderId="27" xfId="0" applyNumberFormat="1" applyFont="1" applyFill="1" applyBorder="1" applyAlignment="1" quotePrefix="1">
      <alignment horizontal="center" vertical="center" shrinkToFit="1"/>
    </xf>
    <xf numFmtId="0" fontId="15" fillId="8" borderId="23" xfId="0" applyNumberFormat="1" applyFont="1" applyFill="1" applyBorder="1" applyAlignment="1" quotePrefix="1">
      <alignment horizontal="center" vertical="center" shrinkToFit="1"/>
    </xf>
    <xf numFmtId="49" fontId="15" fillId="8" borderId="25" xfId="0" applyNumberFormat="1" applyFont="1" applyFill="1" applyBorder="1" applyAlignment="1" quotePrefix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03"/>
  <sheetViews>
    <sheetView tabSelected="1" view="pageBreakPreview" zoomScale="130" zoomScaleSheetLayoutView="130" workbookViewId="0" topLeftCell="A33">
      <selection activeCell="R38" sqref="R38"/>
    </sheetView>
  </sheetViews>
  <sheetFormatPr defaultColWidth="9.00390625" defaultRowHeight="13.5"/>
  <cols>
    <col min="1" max="1" width="2.625" style="40" customWidth="1"/>
    <col min="2" max="2" width="6.00390625" style="40" customWidth="1"/>
    <col min="3" max="3" width="7.875" style="41" customWidth="1"/>
    <col min="4" max="4" width="22.25390625" style="42" customWidth="1"/>
    <col min="5" max="5" width="3.625" style="43" customWidth="1"/>
    <col min="6" max="6" width="2.875" style="43" customWidth="1"/>
    <col min="7" max="7" width="7.00390625" style="40" customWidth="1"/>
    <col min="8" max="15" width="2.875" style="40" customWidth="1"/>
    <col min="16" max="16" width="3.875" style="40" bestFit="1" customWidth="1"/>
    <col min="17" max="17" width="2.875" style="40" customWidth="1"/>
    <col min="18" max="18" width="4.375" style="40" customWidth="1"/>
    <col min="19" max="22" width="2.875" style="40" customWidth="1"/>
    <col min="23" max="23" width="7.625" style="40" customWidth="1"/>
    <col min="24" max="24" width="16.875" style="40" customWidth="1"/>
    <col min="25" max="16384" width="9.00390625" style="40" customWidth="1"/>
  </cols>
  <sheetData>
    <row r="1" spans="1:23" ht="25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13.5" customHeight="1">
      <c r="A2" s="45" t="s">
        <v>1</v>
      </c>
      <c r="B2" s="46"/>
      <c r="C2" s="47" t="s">
        <v>2</v>
      </c>
      <c r="D2" s="48" t="s">
        <v>3</v>
      </c>
      <c r="E2" s="49" t="s">
        <v>4</v>
      </c>
      <c r="F2" s="49" t="s">
        <v>5</v>
      </c>
      <c r="G2" s="49" t="s">
        <v>6</v>
      </c>
      <c r="H2" s="49" t="s">
        <v>7</v>
      </c>
      <c r="I2" s="49"/>
      <c r="J2" s="49"/>
      <c r="K2" s="49"/>
      <c r="L2" s="49"/>
      <c r="M2" s="49" t="s">
        <v>8</v>
      </c>
      <c r="N2" s="49"/>
      <c r="O2" s="49" t="s">
        <v>9</v>
      </c>
      <c r="P2" s="49"/>
      <c r="Q2" s="49"/>
      <c r="R2" s="49"/>
      <c r="S2" s="49"/>
      <c r="T2" s="49"/>
      <c r="U2" s="49"/>
      <c r="V2" s="96"/>
      <c r="W2" s="97" t="s">
        <v>10</v>
      </c>
    </row>
    <row r="3" spans="1:23" ht="14.25" customHeight="1">
      <c r="A3" s="50"/>
      <c r="B3" s="51"/>
      <c r="C3" s="52"/>
      <c r="D3" s="53"/>
      <c r="E3" s="54"/>
      <c r="F3" s="54"/>
      <c r="G3" s="54"/>
      <c r="H3" s="54" t="s">
        <v>11</v>
      </c>
      <c r="I3" s="54" t="s">
        <v>12</v>
      </c>
      <c r="J3" s="54"/>
      <c r="K3" s="54"/>
      <c r="L3" s="54"/>
      <c r="M3" s="54" t="s">
        <v>13</v>
      </c>
      <c r="N3" s="54" t="s">
        <v>14</v>
      </c>
      <c r="O3" s="91" t="s">
        <v>15</v>
      </c>
      <c r="P3" s="91"/>
      <c r="Q3" s="91" t="s">
        <v>16</v>
      </c>
      <c r="R3" s="91"/>
      <c r="S3" s="91" t="s">
        <v>17</v>
      </c>
      <c r="T3" s="91"/>
      <c r="U3" s="91" t="s">
        <v>18</v>
      </c>
      <c r="V3" s="98"/>
      <c r="W3" s="99"/>
    </row>
    <row r="4" spans="1:23" ht="26.25" customHeight="1">
      <c r="A4" s="55"/>
      <c r="B4" s="56"/>
      <c r="C4" s="57"/>
      <c r="D4" s="58"/>
      <c r="E4" s="59"/>
      <c r="F4" s="59"/>
      <c r="G4" s="59"/>
      <c r="H4" s="59"/>
      <c r="I4" s="59" t="s">
        <v>19</v>
      </c>
      <c r="J4" s="59" t="s">
        <v>20</v>
      </c>
      <c r="K4" s="59" t="s">
        <v>21</v>
      </c>
      <c r="L4" s="59" t="s">
        <v>22</v>
      </c>
      <c r="M4" s="59"/>
      <c r="N4" s="59"/>
      <c r="O4" s="92">
        <v>1</v>
      </c>
      <c r="P4" s="92">
        <v>2</v>
      </c>
      <c r="Q4" s="92" t="s">
        <v>23</v>
      </c>
      <c r="R4" s="92" t="s">
        <v>24</v>
      </c>
      <c r="S4" s="92" t="s">
        <v>25</v>
      </c>
      <c r="T4" s="92" t="s">
        <v>26</v>
      </c>
      <c r="U4" s="92" t="s">
        <v>27</v>
      </c>
      <c r="V4" s="100" t="s">
        <v>28</v>
      </c>
      <c r="W4" s="101"/>
    </row>
    <row r="5" spans="1:23" ht="13.5" customHeight="1">
      <c r="A5" s="60" t="s">
        <v>29</v>
      </c>
      <c r="B5" s="61" t="s">
        <v>30</v>
      </c>
      <c r="C5" s="62">
        <v>15001240</v>
      </c>
      <c r="D5" s="63" t="s">
        <v>31</v>
      </c>
      <c r="E5" s="64" t="s">
        <v>32</v>
      </c>
      <c r="F5" s="64"/>
      <c r="G5" s="64">
        <v>3</v>
      </c>
      <c r="H5" s="64">
        <v>32</v>
      </c>
      <c r="I5" s="64"/>
      <c r="J5" s="64"/>
      <c r="K5" s="64">
        <v>16</v>
      </c>
      <c r="L5" s="64"/>
      <c r="M5" s="64"/>
      <c r="N5" s="64"/>
      <c r="O5" s="64">
        <v>3</v>
      </c>
      <c r="P5" s="64"/>
      <c r="Q5" s="64"/>
      <c r="R5" s="64"/>
      <c r="S5" s="64"/>
      <c r="T5" s="64"/>
      <c r="U5" s="64"/>
      <c r="V5" s="64"/>
      <c r="W5" s="102" t="s">
        <v>33</v>
      </c>
    </row>
    <row r="6" spans="1:23" ht="13.5" customHeight="1">
      <c r="A6" s="65"/>
      <c r="B6" s="66"/>
      <c r="C6" s="62">
        <v>15000016</v>
      </c>
      <c r="D6" s="67" t="s">
        <v>34</v>
      </c>
      <c r="E6" s="68" t="s">
        <v>32</v>
      </c>
      <c r="F6" s="68" t="s">
        <v>35</v>
      </c>
      <c r="G6" s="68">
        <v>3</v>
      </c>
      <c r="H6" s="68">
        <v>32</v>
      </c>
      <c r="I6" s="68"/>
      <c r="J6" s="68"/>
      <c r="K6" s="68">
        <v>16</v>
      </c>
      <c r="L6" s="68"/>
      <c r="M6" s="68"/>
      <c r="N6" s="68"/>
      <c r="O6" s="68"/>
      <c r="P6" s="68">
        <v>3</v>
      </c>
      <c r="Q6" s="68"/>
      <c r="R6" s="68"/>
      <c r="S6" s="68"/>
      <c r="T6" s="68"/>
      <c r="U6" s="68"/>
      <c r="V6" s="68"/>
      <c r="W6" s="103" t="s">
        <v>33</v>
      </c>
    </row>
    <row r="7" spans="1:23" ht="13.5" customHeight="1">
      <c r="A7" s="65"/>
      <c r="B7" s="66"/>
      <c r="C7" s="62">
        <v>15000005</v>
      </c>
      <c r="D7" s="67" t="s">
        <v>36</v>
      </c>
      <c r="E7" s="68" t="s">
        <v>32</v>
      </c>
      <c r="F7" s="68" t="s">
        <v>35</v>
      </c>
      <c r="G7" s="68">
        <v>3</v>
      </c>
      <c r="H7" s="68">
        <v>32</v>
      </c>
      <c r="I7" s="68"/>
      <c r="J7" s="68"/>
      <c r="K7" s="68">
        <v>16</v>
      </c>
      <c r="L7" s="68"/>
      <c r="M7" s="68"/>
      <c r="N7" s="68"/>
      <c r="O7" s="68"/>
      <c r="P7" s="68"/>
      <c r="Q7" s="68" t="s">
        <v>37</v>
      </c>
      <c r="R7" s="68">
        <v>3</v>
      </c>
      <c r="S7" s="68"/>
      <c r="T7" s="68"/>
      <c r="U7" s="68"/>
      <c r="V7" s="68"/>
      <c r="W7" s="103" t="s">
        <v>33</v>
      </c>
    </row>
    <row r="8" spans="1:23" ht="13.5" customHeight="1">
      <c r="A8" s="65"/>
      <c r="B8" s="66"/>
      <c r="C8" s="62">
        <v>15000018</v>
      </c>
      <c r="D8" s="69" t="s">
        <v>38</v>
      </c>
      <c r="E8" s="68" t="s">
        <v>32</v>
      </c>
      <c r="F8" s="68" t="s">
        <v>35</v>
      </c>
      <c r="G8" s="68">
        <v>5</v>
      </c>
      <c r="H8" s="68">
        <v>64</v>
      </c>
      <c r="I8" s="68"/>
      <c r="J8" s="68"/>
      <c r="K8" s="68">
        <v>16</v>
      </c>
      <c r="L8" s="68"/>
      <c r="M8" s="68"/>
      <c r="N8" s="68"/>
      <c r="O8" s="68"/>
      <c r="P8" s="68" t="s">
        <v>37</v>
      </c>
      <c r="Q8" s="68">
        <v>5</v>
      </c>
      <c r="R8" s="68"/>
      <c r="S8" s="68"/>
      <c r="T8" s="68"/>
      <c r="U8" s="68"/>
      <c r="V8" s="68"/>
      <c r="W8" s="103" t="s">
        <v>33</v>
      </c>
    </row>
    <row r="9" spans="1:23" ht="13.5" customHeight="1">
      <c r="A9" s="65"/>
      <c r="B9" s="70"/>
      <c r="C9" s="62">
        <v>15000017</v>
      </c>
      <c r="D9" s="67" t="s">
        <v>39</v>
      </c>
      <c r="E9" s="68" t="s">
        <v>32</v>
      </c>
      <c r="F9" s="68"/>
      <c r="G9" s="68">
        <v>2</v>
      </c>
      <c r="H9" s="68">
        <v>32</v>
      </c>
      <c r="I9" s="68"/>
      <c r="J9" s="68"/>
      <c r="K9" s="68"/>
      <c r="L9" s="68"/>
      <c r="M9" s="68"/>
      <c r="N9" s="68"/>
      <c r="O9" s="93" t="s">
        <v>40</v>
      </c>
      <c r="P9" s="93" t="s">
        <v>40</v>
      </c>
      <c r="Q9" s="93" t="s">
        <v>40</v>
      </c>
      <c r="R9" s="93" t="s">
        <v>40</v>
      </c>
      <c r="S9" s="93" t="s">
        <v>40</v>
      </c>
      <c r="T9" s="93" t="s">
        <v>40</v>
      </c>
      <c r="U9" s="93" t="s">
        <v>40</v>
      </c>
      <c r="V9" s="93" t="s">
        <v>40</v>
      </c>
      <c r="W9" s="103" t="s">
        <v>33</v>
      </c>
    </row>
    <row r="10" spans="1:23" ht="13.5" customHeight="1">
      <c r="A10" s="65"/>
      <c r="B10" s="71" t="s">
        <v>41</v>
      </c>
      <c r="C10" s="62">
        <v>22000007</v>
      </c>
      <c r="D10" s="67" t="s">
        <v>42</v>
      </c>
      <c r="E10" s="68" t="s">
        <v>32</v>
      </c>
      <c r="F10" s="68"/>
      <c r="G10" s="68">
        <v>1</v>
      </c>
      <c r="H10" s="68"/>
      <c r="I10" s="68"/>
      <c r="J10" s="68"/>
      <c r="K10" s="68" t="s">
        <v>43</v>
      </c>
      <c r="L10" s="68"/>
      <c r="M10" s="68"/>
      <c r="N10" s="68"/>
      <c r="O10" s="68">
        <v>1</v>
      </c>
      <c r="P10" s="68"/>
      <c r="Q10" s="68"/>
      <c r="R10" s="68"/>
      <c r="S10" s="68"/>
      <c r="T10" s="68"/>
      <c r="U10" s="68"/>
      <c r="V10" s="68"/>
      <c r="W10" s="103" t="s">
        <v>44</v>
      </c>
    </row>
    <row r="11" spans="1:23" ht="13.5" customHeight="1">
      <c r="A11" s="65"/>
      <c r="B11" s="71"/>
      <c r="C11" s="62">
        <v>21000005</v>
      </c>
      <c r="D11" s="67" t="s">
        <v>45</v>
      </c>
      <c r="E11" s="68" t="s">
        <v>32</v>
      </c>
      <c r="F11" s="68"/>
      <c r="G11" s="68">
        <v>1</v>
      </c>
      <c r="H11" s="68">
        <v>30</v>
      </c>
      <c r="I11" s="68"/>
      <c r="J11" s="68"/>
      <c r="K11" s="68"/>
      <c r="L11" s="68"/>
      <c r="M11" s="68"/>
      <c r="N11" s="68"/>
      <c r="O11" s="68">
        <v>1</v>
      </c>
      <c r="P11" s="68"/>
      <c r="Q11" s="68"/>
      <c r="R11" s="68"/>
      <c r="S11" s="68"/>
      <c r="T11" s="68"/>
      <c r="U11" s="68"/>
      <c r="V11" s="68"/>
      <c r="W11" s="103" t="s">
        <v>46</v>
      </c>
    </row>
    <row r="12" spans="1:23" ht="13.5" customHeight="1">
      <c r="A12" s="65"/>
      <c r="B12" s="71"/>
      <c r="C12" s="62">
        <v>21000006</v>
      </c>
      <c r="D12" s="67" t="s">
        <v>47</v>
      </c>
      <c r="E12" s="68" t="s">
        <v>32</v>
      </c>
      <c r="F12" s="68"/>
      <c r="G12" s="68">
        <v>1</v>
      </c>
      <c r="H12" s="68">
        <v>30</v>
      </c>
      <c r="I12" s="68"/>
      <c r="J12" s="68"/>
      <c r="K12" s="68"/>
      <c r="L12" s="68"/>
      <c r="M12" s="68"/>
      <c r="N12" s="68"/>
      <c r="O12" s="68"/>
      <c r="P12" s="68">
        <v>1</v>
      </c>
      <c r="Q12" s="68"/>
      <c r="R12" s="68"/>
      <c r="S12" s="68"/>
      <c r="T12" s="68"/>
      <c r="U12" s="68"/>
      <c r="V12" s="68"/>
      <c r="W12" s="103" t="s">
        <v>46</v>
      </c>
    </row>
    <row r="13" spans="1:23" ht="13.5" customHeight="1">
      <c r="A13" s="65"/>
      <c r="B13" s="71"/>
      <c r="C13" s="62">
        <v>21000007</v>
      </c>
      <c r="D13" s="67" t="s">
        <v>48</v>
      </c>
      <c r="E13" s="68" t="s">
        <v>32</v>
      </c>
      <c r="F13" s="68"/>
      <c r="G13" s="68">
        <v>1</v>
      </c>
      <c r="H13" s="68">
        <v>30</v>
      </c>
      <c r="I13" s="68"/>
      <c r="J13" s="68"/>
      <c r="K13" s="68"/>
      <c r="L13" s="68"/>
      <c r="M13" s="68"/>
      <c r="N13" s="68"/>
      <c r="O13" s="68"/>
      <c r="P13" s="68"/>
      <c r="Q13" s="68">
        <v>1</v>
      </c>
      <c r="R13" s="68"/>
      <c r="S13" s="68"/>
      <c r="T13" s="68"/>
      <c r="U13" s="68"/>
      <c r="V13" s="68"/>
      <c r="W13" s="103" t="s">
        <v>46</v>
      </c>
    </row>
    <row r="14" spans="1:27" ht="13.5" customHeight="1">
      <c r="A14" s="65"/>
      <c r="B14" s="71"/>
      <c r="C14" s="62">
        <v>21000008</v>
      </c>
      <c r="D14" s="67" t="s">
        <v>49</v>
      </c>
      <c r="E14" s="68" t="s">
        <v>32</v>
      </c>
      <c r="F14" s="68"/>
      <c r="G14" s="68">
        <v>1</v>
      </c>
      <c r="H14" s="68">
        <v>30</v>
      </c>
      <c r="I14" s="68"/>
      <c r="J14" s="68"/>
      <c r="K14" s="68"/>
      <c r="L14" s="68"/>
      <c r="M14" s="68"/>
      <c r="N14" s="68"/>
      <c r="O14" s="68"/>
      <c r="P14" s="68"/>
      <c r="Q14" s="68"/>
      <c r="R14" s="68">
        <v>1</v>
      </c>
      <c r="S14" s="68"/>
      <c r="T14" s="68"/>
      <c r="U14" s="68"/>
      <c r="V14" s="68"/>
      <c r="W14" s="103" t="s">
        <v>46</v>
      </c>
      <c r="Z14" s="111"/>
      <c r="AA14" s="112"/>
    </row>
    <row r="15" spans="1:27" s="37" customFormat="1" ht="13.5" customHeight="1">
      <c r="A15" s="65"/>
      <c r="B15" s="71" t="s">
        <v>50</v>
      </c>
      <c r="C15" s="62"/>
      <c r="D15" s="67" t="s">
        <v>51</v>
      </c>
      <c r="E15" s="68" t="s">
        <v>52</v>
      </c>
      <c r="F15" s="72" t="s">
        <v>53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104"/>
      <c r="W15" s="103" t="s">
        <v>44</v>
      </c>
      <c r="Z15" s="111"/>
      <c r="AA15" s="112"/>
    </row>
    <row r="16" spans="1:27" ht="13.5" customHeight="1">
      <c r="A16" s="65"/>
      <c r="B16" s="71" t="s">
        <v>54</v>
      </c>
      <c r="C16" s="126" t="s">
        <v>55</v>
      </c>
      <c r="D16" s="67" t="s">
        <v>56</v>
      </c>
      <c r="E16" s="68" t="s">
        <v>32</v>
      </c>
      <c r="F16" s="68" t="s">
        <v>35</v>
      </c>
      <c r="G16" s="68">
        <v>3.5</v>
      </c>
      <c r="H16" s="68">
        <v>56</v>
      </c>
      <c r="I16" s="68"/>
      <c r="J16" s="68"/>
      <c r="K16" s="68"/>
      <c r="L16" s="68"/>
      <c r="M16" s="68"/>
      <c r="N16" s="68"/>
      <c r="O16" s="68">
        <v>3.5</v>
      </c>
      <c r="P16" s="68"/>
      <c r="Q16" s="68"/>
      <c r="R16" s="68"/>
      <c r="S16" s="68"/>
      <c r="T16" s="68"/>
      <c r="U16" s="68"/>
      <c r="V16" s="68"/>
      <c r="W16" s="103" t="s">
        <v>57</v>
      </c>
      <c r="Z16" s="111"/>
      <c r="AA16" s="112"/>
    </row>
    <row r="17" spans="1:27" ht="13.5" customHeight="1">
      <c r="A17" s="65"/>
      <c r="B17" s="71"/>
      <c r="C17" s="126" t="s">
        <v>58</v>
      </c>
      <c r="D17" s="67" t="s">
        <v>59</v>
      </c>
      <c r="E17" s="68" t="s">
        <v>32</v>
      </c>
      <c r="F17" s="68" t="s">
        <v>35</v>
      </c>
      <c r="G17" s="68">
        <v>3.5</v>
      </c>
      <c r="H17" s="68">
        <v>56</v>
      </c>
      <c r="I17" s="68"/>
      <c r="J17" s="68"/>
      <c r="K17" s="68"/>
      <c r="L17" s="68"/>
      <c r="M17" s="68"/>
      <c r="N17" s="68"/>
      <c r="O17" s="68"/>
      <c r="P17" s="68">
        <v>3.5</v>
      </c>
      <c r="Q17" s="68"/>
      <c r="R17" s="68"/>
      <c r="S17" s="68"/>
      <c r="T17" s="68"/>
      <c r="U17" s="68"/>
      <c r="V17" s="68"/>
      <c r="W17" s="103" t="s">
        <v>57</v>
      </c>
      <c r="Z17" s="111"/>
      <c r="AA17" s="112"/>
    </row>
    <row r="18" spans="1:27" ht="13.5" customHeight="1">
      <c r="A18" s="65"/>
      <c r="B18" s="71"/>
      <c r="C18" s="126" t="s">
        <v>60</v>
      </c>
      <c r="D18" s="67" t="s">
        <v>61</v>
      </c>
      <c r="E18" s="68" t="s">
        <v>32</v>
      </c>
      <c r="F18" s="68" t="s">
        <v>35</v>
      </c>
      <c r="G18" s="68">
        <v>3</v>
      </c>
      <c r="H18" s="68">
        <v>48</v>
      </c>
      <c r="I18" s="68"/>
      <c r="J18" s="68"/>
      <c r="K18" s="68"/>
      <c r="L18" s="68"/>
      <c r="M18" s="68"/>
      <c r="N18" s="68"/>
      <c r="O18" s="68"/>
      <c r="P18" s="68"/>
      <c r="Q18" s="68">
        <v>3</v>
      </c>
      <c r="R18" s="68"/>
      <c r="S18" s="68"/>
      <c r="T18" s="68"/>
      <c r="U18" s="68"/>
      <c r="V18" s="68"/>
      <c r="W18" s="103" t="s">
        <v>57</v>
      </c>
      <c r="Z18" s="111"/>
      <c r="AA18" s="112"/>
    </row>
    <row r="19" spans="1:27" ht="13.5" customHeight="1">
      <c r="A19" s="65"/>
      <c r="B19" s="75" t="s">
        <v>62</v>
      </c>
      <c r="C19" s="62">
        <v>17000004</v>
      </c>
      <c r="D19" s="67" t="s">
        <v>63</v>
      </c>
      <c r="E19" s="68" t="s">
        <v>32</v>
      </c>
      <c r="F19" s="68" t="s">
        <v>35</v>
      </c>
      <c r="G19" s="68">
        <v>4</v>
      </c>
      <c r="H19" s="68">
        <v>32</v>
      </c>
      <c r="I19" s="68"/>
      <c r="J19" s="68">
        <v>32</v>
      </c>
      <c r="K19" s="68"/>
      <c r="L19" s="68"/>
      <c r="M19" s="68"/>
      <c r="N19" s="68"/>
      <c r="O19" s="68">
        <v>4</v>
      </c>
      <c r="P19" s="68"/>
      <c r="Q19" s="68"/>
      <c r="R19" s="68"/>
      <c r="S19" s="68"/>
      <c r="T19" s="68"/>
      <c r="U19" s="68"/>
      <c r="V19" s="68"/>
      <c r="W19" s="103" t="s">
        <v>64</v>
      </c>
      <c r="Z19" s="111"/>
      <c r="AA19" s="112"/>
    </row>
    <row r="20" spans="1:27" ht="13.5" customHeight="1">
      <c r="A20" s="65"/>
      <c r="B20" s="71" t="s">
        <v>65</v>
      </c>
      <c r="C20" s="62" t="s">
        <v>66</v>
      </c>
      <c r="D20" s="67" t="s">
        <v>67</v>
      </c>
      <c r="E20" s="68" t="s">
        <v>32</v>
      </c>
      <c r="F20" s="68" t="s">
        <v>35</v>
      </c>
      <c r="G20" s="68">
        <v>5.5</v>
      </c>
      <c r="H20" s="68">
        <v>88</v>
      </c>
      <c r="I20" s="68"/>
      <c r="J20" s="68"/>
      <c r="K20" s="68"/>
      <c r="L20" s="68"/>
      <c r="M20" s="68">
        <v>0.25</v>
      </c>
      <c r="N20" s="68">
        <v>4</v>
      </c>
      <c r="O20" s="68">
        <v>5.5</v>
      </c>
      <c r="P20" s="68"/>
      <c r="Q20" s="68"/>
      <c r="R20" s="68"/>
      <c r="S20" s="68"/>
      <c r="T20" s="68"/>
      <c r="U20" s="68"/>
      <c r="V20" s="68"/>
      <c r="W20" s="103" t="s">
        <v>68</v>
      </c>
      <c r="Z20" s="111"/>
      <c r="AA20" s="112"/>
    </row>
    <row r="21" spans="1:27" ht="13.5" customHeight="1">
      <c r="A21" s="65"/>
      <c r="B21" s="71"/>
      <c r="C21" s="62" t="s">
        <v>69</v>
      </c>
      <c r="D21" s="67" t="s">
        <v>70</v>
      </c>
      <c r="E21" s="68" t="s">
        <v>32</v>
      </c>
      <c r="F21" s="68" t="s">
        <v>35</v>
      </c>
      <c r="G21" s="68">
        <v>5.5</v>
      </c>
      <c r="H21" s="68">
        <v>88</v>
      </c>
      <c r="I21" s="68"/>
      <c r="J21" s="68"/>
      <c r="K21" s="68"/>
      <c r="L21" s="68"/>
      <c r="M21" s="68">
        <v>0.25</v>
      </c>
      <c r="N21" s="68">
        <v>4</v>
      </c>
      <c r="O21" s="68"/>
      <c r="P21" s="68">
        <v>5.5</v>
      </c>
      <c r="Q21" s="68"/>
      <c r="R21" s="68"/>
      <c r="S21" s="68"/>
      <c r="T21" s="68"/>
      <c r="U21" s="68"/>
      <c r="V21" s="68"/>
      <c r="W21" s="103" t="s">
        <v>68</v>
      </c>
      <c r="Z21" s="111"/>
      <c r="AA21" s="112"/>
    </row>
    <row r="22" spans="1:27" ht="13.5" customHeight="1">
      <c r="A22" s="65"/>
      <c r="B22" s="71"/>
      <c r="C22" s="127" t="s">
        <v>71</v>
      </c>
      <c r="D22" s="67" t="s">
        <v>72</v>
      </c>
      <c r="E22" s="68" t="s">
        <v>32</v>
      </c>
      <c r="F22" s="68" t="s">
        <v>35</v>
      </c>
      <c r="G22" s="68">
        <v>2.5</v>
      </c>
      <c r="H22" s="68">
        <v>40</v>
      </c>
      <c r="I22" s="68"/>
      <c r="J22" s="68"/>
      <c r="K22" s="68"/>
      <c r="L22" s="68"/>
      <c r="M22" s="68"/>
      <c r="N22" s="68"/>
      <c r="O22" s="68"/>
      <c r="P22" s="68">
        <v>2.5</v>
      </c>
      <c r="Q22" s="68"/>
      <c r="R22" s="68"/>
      <c r="S22" s="68"/>
      <c r="T22" s="68"/>
      <c r="U22" s="68"/>
      <c r="V22" s="68"/>
      <c r="W22" s="103" t="s">
        <v>68</v>
      </c>
      <c r="Z22" s="111"/>
      <c r="AA22" s="112"/>
    </row>
    <row r="23" spans="1:27" ht="13.5" customHeight="1">
      <c r="A23" s="65"/>
      <c r="B23" s="71"/>
      <c r="C23" s="127" t="s">
        <v>73</v>
      </c>
      <c r="D23" s="67" t="s">
        <v>74</v>
      </c>
      <c r="E23" s="68" t="s">
        <v>32</v>
      </c>
      <c r="F23" s="68" t="s">
        <v>35</v>
      </c>
      <c r="G23" s="68">
        <v>2.5</v>
      </c>
      <c r="H23" s="68">
        <v>40</v>
      </c>
      <c r="I23" s="68"/>
      <c r="J23" s="68"/>
      <c r="K23" s="68"/>
      <c r="L23" s="68"/>
      <c r="M23" s="68"/>
      <c r="N23" s="68"/>
      <c r="O23" s="68"/>
      <c r="P23" s="68" t="s">
        <v>37</v>
      </c>
      <c r="Q23" s="68">
        <v>2.5</v>
      </c>
      <c r="R23" s="68"/>
      <c r="S23" s="68"/>
      <c r="T23" s="68"/>
      <c r="U23" s="68"/>
      <c r="V23" s="68"/>
      <c r="W23" s="103" t="s">
        <v>68</v>
      </c>
      <c r="Z23" s="111"/>
      <c r="AA23" s="112"/>
    </row>
    <row r="24" spans="1:27" s="37" customFormat="1" ht="13.5" customHeight="1">
      <c r="A24" s="65"/>
      <c r="B24" s="66" t="s">
        <v>75</v>
      </c>
      <c r="C24" s="77" t="s">
        <v>76</v>
      </c>
      <c r="D24" s="67" t="s">
        <v>77</v>
      </c>
      <c r="E24" s="68" t="s">
        <v>32</v>
      </c>
      <c r="F24" s="68"/>
      <c r="G24" s="68">
        <v>3</v>
      </c>
      <c r="H24" s="68">
        <v>48</v>
      </c>
      <c r="I24" s="68"/>
      <c r="J24" s="68"/>
      <c r="K24" s="68"/>
      <c r="L24" s="68"/>
      <c r="M24" s="68"/>
      <c r="N24" s="68"/>
      <c r="O24" s="68"/>
      <c r="P24" s="68"/>
      <c r="Q24" s="68">
        <v>3</v>
      </c>
      <c r="R24" s="68"/>
      <c r="S24" s="68"/>
      <c r="T24" s="68"/>
      <c r="U24" s="68"/>
      <c r="V24" s="68"/>
      <c r="W24" s="103" t="s">
        <v>68</v>
      </c>
      <c r="Z24" s="111"/>
      <c r="AA24" s="112"/>
    </row>
    <row r="25" spans="1:27" s="37" customFormat="1" ht="13.5" customHeight="1">
      <c r="A25" s="65"/>
      <c r="B25" s="70"/>
      <c r="C25" s="62" t="s">
        <v>78</v>
      </c>
      <c r="D25" s="67" t="s">
        <v>79</v>
      </c>
      <c r="E25" s="68" t="s">
        <v>32</v>
      </c>
      <c r="F25" s="68"/>
      <c r="G25" s="68">
        <v>1</v>
      </c>
      <c r="H25" s="68"/>
      <c r="I25" s="68">
        <v>16</v>
      </c>
      <c r="J25" s="68"/>
      <c r="K25" s="68"/>
      <c r="L25" s="68"/>
      <c r="M25" s="68"/>
      <c r="N25" s="68"/>
      <c r="O25" s="68"/>
      <c r="P25" s="68"/>
      <c r="Q25" s="68">
        <v>1</v>
      </c>
      <c r="R25" s="68"/>
      <c r="S25" s="68"/>
      <c r="T25" s="68"/>
      <c r="U25" s="68"/>
      <c r="V25" s="68"/>
      <c r="W25" s="103" t="s">
        <v>68</v>
      </c>
      <c r="Z25" s="111"/>
      <c r="AA25" s="112"/>
    </row>
    <row r="26" spans="1:27" s="37" customFormat="1" ht="13.5" customHeight="1">
      <c r="A26" s="78" t="s">
        <v>80</v>
      </c>
      <c r="B26" s="79" t="s">
        <v>81</v>
      </c>
      <c r="C26" s="62" t="s">
        <v>82</v>
      </c>
      <c r="D26" s="67" t="s">
        <v>83</v>
      </c>
      <c r="E26" s="68" t="s">
        <v>32</v>
      </c>
      <c r="F26" s="68" t="s">
        <v>35</v>
      </c>
      <c r="G26" s="68">
        <v>3</v>
      </c>
      <c r="H26" s="68">
        <v>48</v>
      </c>
      <c r="I26" s="68"/>
      <c r="J26" s="68"/>
      <c r="K26" s="68"/>
      <c r="L26" s="68"/>
      <c r="M26" s="68"/>
      <c r="N26" s="68"/>
      <c r="O26" s="68">
        <v>3</v>
      </c>
      <c r="P26" s="68"/>
      <c r="Q26" s="68"/>
      <c r="R26" s="68"/>
      <c r="S26" s="68"/>
      <c r="T26" s="105"/>
      <c r="U26" s="68"/>
      <c r="V26" s="68"/>
      <c r="W26" s="103" t="s">
        <v>84</v>
      </c>
      <c r="Z26" s="111"/>
      <c r="AA26" s="112"/>
    </row>
    <row r="27" spans="1:27" ht="13.5" customHeight="1">
      <c r="A27" s="80"/>
      <c r="B27" s="66"/>
      <c r="C27" s="62" t="s">
        <v>85</v>
      </c>
      <c r="D27" s="67" t="s">
        <v>86</v>
      </c>
      <c r="E27" s="68" t="s">
        <v>32</v>
      </c>
      <c r="F27" s="68" t="s">
        <v>35</v>
      </c>
      <c r="G27" s="68">
        <v>2.5</v>
      </c>
      <c r="H27" s="68">
        <v>40</v>
      </c>
      <c r="I27" s="68"/>
      <c r="J27" s="68"/>
      <c r="K27" s="68"/>
      <c r="L27" s="68"/>
      <c r="M27" s="68"/>
      <c r="N27" s="68"/>
      <c r="O27" s="68"/>
      <c r="P27" s="68">
        <v>2.5</v>
      </c>
      <c r="Q27" s="68"/>
      <c r="R27" s="68"/>
      <c r="S27" s="68"/>
      <c r="T27" s="106"/>
      <c r="U27" s="68"/>
      <c r="V27" s="68"/>
      <c r="W27" s="103" t="s">
        <v>87</v>
      </c>
      <c r="Z27" s="111"/>
      <c r="AA27" s="112"/>
    </row>
    <row r="28" spans="1:27" ht="13.5" customHeight="1">
      <c r="A28" s="80"/>
      <c r="B28" s="66"/>
      <c r="C28" s="62" t="s">
        <v>88</v>
      </c>
      <c r="D28" s="67" t="s">
        <v>89</v>
      </c>
      <c r="E28" s="68" t="s">
        <v>32</v>
      </c>
      <c r="F28" s="68" t="s">
        <v>35</v>
      </c>
      <c r="G28" s="68">
        <v>2.5</v>
      </c>
      <c r="H28" s="68">
        <v>40</v>
      </c>
      <c r="I28" s="68"/>
      <c r="J28" s="68"/>
      <c r="K28" s="68"/>
      <c r="L28" s="68"/>
      <c r="M28" s="68"/>
      <c r="N28" s="68"/>
      <c r="O28" s="68"/>
      <c r="P28" s="68">
        <v>2.5</v>
      </c>
      <c r="Q28" s="68"/>
      <c r="R28" s="68"/>
      <c r="S28" s="68"/>
      <c r="T28" s="107"/>
      <c r="U28" s="68"/>
      <c r="V28" s="68"/>
      <c r="W28" s="103" t="s">
        <v>87</v>
      </c>
      <c r="Z28" s="111"/>
      <c r="AA28" s="112"/>
    </row>
    <row r="29" spans="1:27" ht="13.5" customHeight="1">
      <c r="A29" s="80"/>
      <c r="B29" s="66"/>
      <c r="C29" s="62" t="s">
        <v>90</v>
      </c>
      <c r="D29" s="67" t="s">
        <v>91</v>
      </c>
      <c r="E29" s="68" t="s">
        <v>32</v>
      </c>
      <c r="F29" s="68" t="s">
        <v>35</v>
      </c>
      <c r="G29" s="68">
        <v>3</v>
      </c>
      <c r="H29" s="68">
        <v>46</v>
      </c>
      <c r="I29" s="68">
        <v>2</v>
      </c>
      <c r="J29" s="68"/>
      <c r="K29" s="68"/>
      <c r="L29" s="68"/>
      <c r="M29" s="68"/>
      <c r="N29" s="68"/>
      <c r="O29" s="68"/>
      <c r="P29" s="68"/>
      <c r="Q29" s="68">
        <v>3</v>
      </c>
      <c r="R29" s="68"/>
      <c r="S29" s="68"/>
      <c r="T29" s="106"/>
      <c r="U29" s="68"/>
      <c r="V29" s="68"/>
      <c r="W29" s="103" t="s">
        <v>84</v>
      </c>
      <c r="Z29" s="111"/>
      <c r="AA29" s="112"/>
    </row>
    <row r="30" spans="1:27" ht="13.5" customHeight="1">
      <c r="A30" s="80"/>
      <c r="B30" s="66"/>
      <c r="C30" s="62" t="s">
        <v>92</v>
      </c>
      <c r="D30" s="67" t="s">
        <v>93</v>
      </c>
      <c r="E30" s="68" t="s">
        <v>32</v>
      </c>
      <c r="F30" s="68" t="s">
        <v>35</v>
      </c>
      <c r="G30" s="68">
        <v>2.5</v>
      </c>
      <c r="H30" s="68">
        <v>40</v>
      </c>
      <c r="I30" s="68"/>
      <c r="J30" s="68"/>
      <c r="K30" s="68"/>
      <c r="L30" s="68"/>
      <c r="M30" s="68"/>
      <c r="N30" s="68"/>
      <c r="O30" s="68"/>
      <c r="P30" s="68"/>
      <c r="Q30" s="68">
        <v>2.5</v>
      </c>
      <c r="R30" s="68"/>
      <c r="S30" s="68"/>
      <c r="T30" s="68"/>
      <c r="U30" s="68"/>
      <c r="V30" s="68"/>
      <c r="W30" s="103" t="s">
        <v>87</v>
      </c>
      <c r="Z30" s="111"/>
      <c r="AA30" s="112"/>
    </row>
    <row r="31" spans="1:23" s="37" customFormat="1" ht="13.5" customHeight="1">
      <c r="A31" s="80"/>
      <c r="B31" s="66"/>
      <c r="C31" s="62" t="s">
        <v>94</v>
      </c>
      <c r="D31" s="67" t="s">
        <v>95</v>
      </c>
      <c r="E31" s="68" t="s">
        <v>32</v>
      </c>
      <c r="F31" s="68"/>
      <c r="G31" s="68">
        <v>2</v>
      </c>
      <c r="H31" s="68">
        <v>32</v>
      </c>
      <c r="I31" s="68"/>
      <c r="J31" s="68"/>
      <c r="K31" s="68"/>
      <c r="L31" s="68"/>
      <c r="M31" s="68"/>
      <c r="N31" s="68"/>
      <c r="O31" s="68"/>
      <c r="P31" s="68"/>
      <c r="Q31" s="68"/>
      <c r="R31" s="68">
        <v>2</v>
      </c>
      <c r="S31" s="68"/>
      <c r="T31" s="68"/>
      <c r="U31" s="68"/>
      <c r="V31" s="68"/>
      <c r="W31" s="103" t="s">
        <v>87</v>
      </c>
    </row>
    <row r="32" spans="1:23" s="37" customFormat="1" ht="13.5" customHeight="1">
      <c r="A32" s="80"/>
      <c r="B32" s="66"/>
      <c r="C32" s="62" t="s">
        <v>96</v>
      </c>
      <c r="D32" s="67" t="s">
        <v>97</v>
      </c>
      <c r="E32" s="68" t="s">
        <v>32</v>
      </c>
      <c r="F32" s="68" t="s">
        <v>35</v>
      </c>
      <c r="G32" s="68">
        <v>2.5</v>
      </c>
      <c r="H32" s="68">
        <v>32</v>
      </c>
      <c r="I32" s="68">
        <v>8</v>
      </c>
      <c r="J32" s="68"/>
      <c r="K32" s="68"/>
      <c r="L32" s="68"/>
      <c r="M32" s="68"/>
      <c r="N32" s="68"/>
      <c r="O32" s="68"/>
      <c r="P32" s="68"/>
      <c r="Q32" s="68"/>
      <c r="R32" s="68">
        <v>2.5</v>
      </c>
      <c r="S32" s="68"/>
      <c r="T32" s="68"/>
      <c r="U32" s="68"/>
      <c r="V32" s="68"/>
      <c r="W32" s="103" t="s">
        <v>84</v>
      </c>
    </row>
    <row r="33" spans="1:23" s="37" customFormat="1" ht="13.5" customHeight="1">
      <c r="A33" s="80"/>
      <c r="B33" s="66"/>
      <c r="C33" s="62" t="s">
        <v>98</v>
      </c>
      <c r="D33" s="67" t="s">
        <v>99</v>
      </c>
      <c r="E33" s="68" t="s">
        <v>32</v>
      </c>
      <c r="F33" s="68" t="s">
        <v>35</v>
      </c>
      <c r="G33" s="68">
        <v>2.5</v>
      </c>
      <c r="H33" s="68">
        <v>40</v>
      </c>
      <c r="I33" s="68"/>
      <c r="J33" s="68"/>
      <c r="K33" s="68"/>
      <c r="L33" s="68"/>
      <c r="M33" s="68"/>
      <c r="N33" s="68"/>
      <c r="O33" s="68"/>
      <c r="P33" s="68"/>
      <c r="Q33" s="68"/>
      <c r="R33" s="68">
        <v>2.5</v>
      </c>
      <c r="S33" s="68"/>
      <c r="T33" s="68"/>
      <c r="U33" s="68"/>
      <c r="V33" s="68"/>
      <c r="W33" s="103" t="s">
        <v>87</v>
      </c>
    </row>
    <row r="34" spans="1:23" s="37" customFormat="1" ht="13.5" customHeight="1">
      <c r="A34" s="80"/>
      <c r="B34" s="66"/>
      <c r="C34" s="62">
        <v>19000247</v>
      </c>
      <c r="D34" s="67" t="s">
        <v>100</v>
      </c>
      <c r="E34" s="68" t="s">
        <v>32</v>
      </c>
      <c r="F34" s="68" t="s">
        <v>35</v>
      </c>
      <c r="G34" s="68">
        <v>2.5</v>
      </c>
      <c r="H34" s="68">
        <v>40</v>
      </c>
      <c r="I34" s="68"/>
      <c r="J34" s="68"/>
      <c r="K34" s="68"/>
      <c r="L34" s="68"/>
      <c r="M34" s="68"/>
      <c r="N34" s="68"/>
      <c r="O34" s="68"/>
      <c r="P34" s="68"/>
      <c r="Q34" s="68"/>
      <c r="R34" s="68">
        <v>2.5</v>
      </c>
      <c r="S34" s="68"/>
      <c r="T34" s="106"/>
      <c r="U34" s="68"/>
      <c r="V34" s="68"/>
      <c r="W34" s="103" t="s">
        <v>87</v>
      </c>
    </row>
    <row r="35" spans="1:23" ht="13.5" customHeight="1">
      <c r="A35" s="80"/>
      <c r="B35" s="66"/>
      <c r="C35" s="62" t="s">
        <v>101</v>
      </c>
      <c r="D35" s="67" t="s">
        <v>102</v>
      </c>
      <c r="E35" s="68" t="s">
        <v>32</v>
      </c>
      <c r="F35" s="68" t="s">
        <v>35</v>
      </c>
      <c r="G35" s="68">
        <v>2</v>
      </c>
      <c r="H35" s="68">
        <v>32</v>
      </c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>
        <v>2</v>
      </c>
      <c r="T35" s="106"/>
      <c r="U35" s="68"/>
      <c r="V35" s="68"/>
      <c r="W35" s="103" t="s">
        <v>87</v>
      </c>
    </row>
    <row r="36" spans="1:23" ht="13.5" customHeight="1">
      <c r="A36" s="80"/>
      <c r="B36" s="66"/>
      <c r="C36" s="62" t="s">
        <v>103</v>
      </c>
      <c r="D36" s="67" t="s">
        <v>104</v>
      </c>
      <c r="E36" s="68" t="s">
        <v>32</v>
      </c>
      <c r="F36" s="68"/>
      <c r="G36" s="68">
        <v>1</v>
      </c>
      <c r="H36" s="68"/>
      <c r="I36" s="68"/>
      <c r="J36" s="68"/>
      <c r="K36" s="68" t="s">
        <v>43</v>
      </c>
      <c r="L36" s="68"/>
      <c r="M36" s="68"/>
      <c r="N36" s="68"/>
      <c r="O36" s="68"/>
      <c r="P36" s="68"/>
      <c r="Q36" s="68"/>
      <c r="R36" s="68"/>
      <c r="S36" s="68">
        <v>1</v>
      </c>
      <c r="T36" s="68"/>
      <c r="U36" s="68"/>
      <c r="V36" s="94"/>
      <c r="W36" s="103" t="s">
        <v>105</v>
      </c>
    </row>
    <row r="37" spans="1:23" s="37" customFormat="1" ht="13.5" customHeight="1">
      <c r="A37" s="80"/>
      <c r="B37" s="70"/>
      <c r="C37" s="127" t="s">
        <v>106</v>
      </c>
      <c r="D37" s="67" t="s">
        <v>107</v>
      </c>
      <c r="E37" s="68" t="s">
        <v>32</v>
      </c>
      <c r="F37" s="68"/>
      <c r="G37" s="68">
        <v>1</v>
      </c>
      <c r="H37" s="68"/>
      <c r="I37" s="68"/>
      <c r="J37" s="68"/>
      <c r="K37" s="68" t="s">
        <v>43</v>
      </c>
      <c r="L37" s="68"/>
      <c r="M37" s="68"/>
      <c r="N37" s="68"/>
      <c r="O37" s="68"/>
      <c r="P37" s="68"/>
      <c r="Q37" s="68">
        <v>1</v>
      </c>
      <c r="R37" s="68"/>
      <c r="S37" s="68"/>
      <c r="T37" s="68"/>
      <c r="U37" s="68"/>
      <c r="V37" s="68"/>
      <c r="W37" s="103" t="s">
        <v>87</v>
      </c>
    </row>
    <row r="38" spans="1:23" ht="13.5" customHeight="1">
      <c r="A38" s="80"/>
      <c r="B38" s="79" t="s">
        <v>108</v>
      </c>
      <c r="C38" s="62" t="s">
        <v>109</v>
      </c>
      <c r="D38" s="67" t="s">
        <v>110</v>
      </c>
      <c r="E38" s="68" t="s">
        <v>32</v>
      </c>
      <c r="F38" s="68"/>
      <c r="G38" s="68">
        <v>2</v>
      </c>
      <c r="H38" s="68">
        <v>26</v>
      </c>
      <c r="I38" s="68">
        <v>6</v>
      </c>
      <c r="J38" s="68"/>
      <c r="K38" s="68"/>
      <c r="L38" s="68"/>
      <c r="M38" s="68"/>
      <c r="N38" s="68"/>
      <c r="O38" s="68"/>
      <c r="P38" s="68"/>
      <c r="Q38" s="68"/>
      <c r="R38" s="68">
        <v>2</v>
      </c>
      <c r="S38" s="68"/>
      <c r="T38" s="68"/>
      <c r="U38" s="68"/>
      <c r="V38" s="68"/>
      <c r="W38" s="103" t="s">
        <v>84</v>
      </c>
    </row>
    <row r="39" spans="1:23" s="37" customFormat="1" ht="13.5" customHeight="1">
      <c r="A39" s="80"/>
      <c r="B39" s="66"/>
      <c r="C39" s="77" t="s">
        <v>111</v>
      </c>
      <c r="D39" s="67" t="s">
        <v>112</v>
      </c>
      <c r="E39" s="68" t="s">
        <v>32</v>
      </c>
      <c r="F39" s="68" t="s">
        <v>35</v>
      </c>
      <c r="G39" s="68">
        <v>3</v>
      </c>
      <c r="H39" s="68">
        <v>24</v>
      </c>
      <c r="I39" s="68"/>
      <c r="J39" s="68">
        <v>24</v>
      </c>
      <c r="K39" s="68"/>
      <c r="L39" s="68"/>
      <c r="M39" s="68"/>
      <c r="N39" s="68"/>
      <c r="O39" s="68"/>
      <c r="P39" s="68"/>
      <c r="Q39" s="68"/>
      <c r="R39" s="68"/>
      <c r="S39" s="68">
        <v>3</v>
      </c>
      <c r="T39" s="107"/>
      <c r="U39" s="68"/>
      <c r="V39" s="68"/>
      <c r="W39" s="103" t="s">
        <v>87</v>
      </c>
    </row>
    <row r="40" spans="1:23" s="37" customFormat="1" ht="13.5" customHeight="1">
      <c r="A40" s="80"/>
      <c r="B40" s="66"/>
      <c r="C40" s="62" t="s">
        <v>113</v>
      </c>
      <c r="D40" s="67" t="s">
        <v>114</v>
      </c>
      <c r="E40" s="68" t="s">
        <v>32</v>
      </c>
      <c r="F40" s="68" t="s">
        <v>35</v>
      </c>
      <c r="G40" s="68">
        <v>2.5</v>
      </c>
      <c r="H40" s="68">
        <v>40</v>
      </c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>
        <v>2.5</v>
      </c>
      <c r="T40" s="68"/>
      <c r="U40" s="68"/>
      <c r="V40" s="68"/>
      <c r="W40" s="103" t="s">
        <v>87</v>
      </c>
    </row>
    <row r="41" spans="1:23" s="37" customFormat="1" ht="13.5" customHeight="1">
      <c r="A41" s="80"/>
      <c r="B41" s="66"/>
      <c r="C41" s="62" t="s">
        <v>115</v>
      </c>
      <c r="D41" s="67" t="s">
        <v>116</v>
      </c>
      <c r="E41" s="68" t="s">
        <v>32</v>
      </c>
      <c r="F41" s="68" t="s">
        <v>35</v>
      </c>
      <c r="G41" s="68">
        <v>2.5</v>
      </c>
      <c r="H41" s="68">
        <v>32</v>
      </c>
      <c r="I41" s="94"/>
      <c r="J41" s="68"/>
      <c r="K41" s="68">
        <v>8</v>
      </c>
      <c r="L41" s="68"/>
      <c r="M41" s="68"/>
      <c r="N41" s="68"/>
      <c r="O41" s="68"/>
      <c r="P41" s="68"/>
      <c r="Q41" s="68"/>
      <c r="R41" s="68"/>
      <c r="S41" s="68">
        <v>2.5</v>
      </c>
      <c r="T41" s="68"/>
      <c r="U41" s="68"/>
      <c r="V41" s="68"/>
      <c r="W41" s="103" t="s">
        <v>87</v>
      </c>
    </row>
    <row r="42" spans="1:23" ht="13.5" customHeight="1">
      <c r="A42" s="80"/>
      <c r="B42" s="66"/>
      <c r="C42" s="77" t="s">
        <v>117</v>
      </c>
      <c r="D42" s="67" t="s">
        <v>118</v>
      </c>
      <c r="E42" s="68" t="s">
        <v>32</v>
      </c>
      <c r="F42" s="68" t="s">
        <v>35</v>
      </c>
      <c r="G42" s="68">
        <v>3</v>
      </c>
      <c r="H42" s="68">
        <v>48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>
        <v>3</v>
      </c>
      <c r="U42" s="68"/>
      <c r="V42" s="68"/>
      <c r="W42" s="103" t="s">
        <v>87</v>
      </c>
    </row>
    <row r="43" spans="1:23" s="37" customFormat="1" ht="13.5" customHeight="1">
      <c r="A43" s="80"/>
      <c r="B43" s="66"/>
      <c r="C43" s="62" t="s">
        <v>119</v>
      </c>
      <c r="D43" s="67" t="s">
        <v>120</v>
      </c>
      <c r="E43" s="68" t="s">
        <v>32</v>
      </c>
      <c r="F43" s="68" t="s">
        <v>35</v>
      </c>
      <c r="G43" s="68">
        <v>2.5</v>
      </c>
      <c r="H43" s="68">
        <v>40</v>
      </c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>
        <v>2.5</v>
      </c>
      <c r="U43" s="68"/>
      <c r="V43" s="68"/>
      <c r="W43" s="103" t="s">
        <v>87</v>
      </c>
    </row>
    <row r="44" spans="1:23" s="37" customFormat="1" ht="13.5" customHeight="1">
      <c r="A44" s="80"/>
      <c r="B44" s="66"/>
      <c r="C44" s="77" t="s">
        <v>121</v>
      </c>
      <c r="D44" s="67" t="s">
        <v>122</v>
      </c>
      <c r="E44" s="68" t="s">
        <v>32</v>
      </c>
      <c r="F44" s="68" t="s">
        <v>35</v>
      </c>
      <c r="G44" s="68">
        <v>2.5</v>
      </c>
      <c r="H44" s="68">
        <v>40</v>
      </c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>
        <v>2.5</v>
      </c>
      <c r="U44" s="68"/>
      <c r="V44" s="68"/>
      <c r="W44" s="103" t="s">
        <v>87</v>
      </c>
    </row>
    <row r="45" spans="1:23" s="38" customFormat="1" ht="13.5" customHeight="1">
      <c r="A45" s="80"/>
      <c r="B45" s="66"/>
      <c r="C45" s="77" t="s">
        <v>123</v>
      </c>
      <c r="D45" s="67" t="s">
        <v>124</v>
      </c>
      <c r="E45" s="68" t="s">
        <v>32</v>
      </c>
      <c r="F45" s="68" t="s">
        <v>35</v>
      </c>
      <c r="G45" s="68">
        <v>2</v>
      </c>
      <c r="H45" s="68">
        <v>24</v>
      </c>
      <c r="I45" s="95"/>
      <c r="J45" s="68"/>
      <c r="K45" s="68">
        <v>8</v>
      </c>
      <c r="L45" s="68"/>
      <c r="M45" s="68"/>
      <c r="N45" s="68"/>
      <c r="O45" s="68"/>
      <c r="P45" s="68"/>
      <c r="Q45" s="68"/>
      <c r="R45" s="68"/>
      <c r="S45" s="68"/>
      <c r="T45" s="68"/>
      <c r="U45" s="68">
        <v>2</v>
      </c>
      <c r="V45" s="68"/>
      <c r="W45" s="103" t="s">
        <v>87</v>
      </c>
    </row>
    <row r="46" spans="1:23" s="38" customFormat="1" ht="13.5" customHeight="1">
      <c r="A46" s="80"/>
      <c r="B46" s="66"/>
      <c r="C46" s="77" t="s">
        <v>125</v>
      </c>
      <c r="D46" s="67" t="s">
        <v>126</v>
      </c>
      <c r="E46" s="68" t="s">
        <v>52</v>
      </c>
      <c r="F46" s="68"/>
      <c r="G46" s="68">
        <v>2</v>
      </c>
      <c r="H46" s="68">
        <v>32</v>
      </c>
      <c r="I46" s="68"/>
      <c r="J46" s="68"/>
      <c r="K46" s="68"/>
      <c r="L46" s="68"/>
      <c r="M46" s="68"/>
      <c r="N46" s="68"/>
      <c r="O46" s="68"/>
      <c r="P46" s="68"/>
      <c r="Q46" s="68"/>
      <c r="R46" s="68">
        <v>2</v>
      </c>
      <c r="S46" s="68"/>
      <c r="T46" s="68"/>
      <c r="U46" s="68"/>
      <c r="V46" s="68"/>
      <c r="W46" s="103" t="s">
        <v>87</v>
      </c>
    </row>
    <row r="47" spans="1:23" s="38" customFormat="1" ht="13.5" customHeight="1">
      <c r="A47" s="80"/>
      <c r="B47" s="66"/>
      <c r="C47" s="62" t="s">
        <v>127</v>
      </c>
      <c r="D47" s="67" t="s">
        <v>128</v>
      </c>
      <c r="E47" s="68" t="s">
        <v>52</v>
      </c>
      <c r="F47" s="68"/>
      <c r="G47" s="68">
        <v>2</v>
      </c>
      <c r="H47" s="68">
        <v>32</v>
      </c>
      <c r="I47" s="68"/>
      <c r="J47" s="68"/>
      <c r="K47" s="68"/>
      <c r="L47" s="68"/>
      <c r="M47" s="68"/>
      <c r="N47" s="68"/>
      <c r="O47" s="68"/>
      <c r="P47" s="68"/>
      <c r="Q47" s="68"/>
      <c r="R47" s="68">
        <v>2</v>
      </c>
      <c r="S47" s="68"/>
      <c r="T47" s="68"/>
      <c r="U47" s="68"/>
      <c r="V47" s="68"/>
      <c r="W47" s="103" t="s">
        <v>87</v>
      </c>
    </row>
    <row r="48" spans="1:23" s="38" customFormat="1" ht="13.5" customHeight="1">
      <c r="A48" s="80"/>
      <c r="B48" s="66"/>
      <c r="C48" s="77" t="s">
        <v>129</v>
      </c>
      <c r="D48" s="67" t="s">
        <v>130</v>
      </c>
      <c r="E48" s="68" t="s">
        <v>52</v>
      </c>
      <c r="F48" s="68"/>
      <c r="G48" s="68">
        <v>2</v>
      </c>
      <c r="H48" s="68">
        <v>32</v>
      </c>
      <c r="I48" s="68"/>
      <c r="J48" s="68"/>
      <c r="K48" s="68"/>
      <c r="L48" s="68"/>
      <c r="M48" s="68"/>
      <c r="N48" s="68"/>
      <c r="O48" s="68"/>
      <c r="P48" s="68"/>
      <c r="Q48" s="68"/>
      <c r="R48" s="68">
        <v>2</v>
      </c>
      <c r="S48" s="68"/>
      <c r="T48" s="68"/>
      <c r="U48" s="68"/>
      <c r="V48" s="68"/>
      <c r="W48" s="103" t="s">
        <v>84</v>
      </c>
    </row>
    <row r="49" spans="1:23" s="38" customFormat="1" ht="13.5" customHeight="1">
      <c r="A49" s="80"/>
      <c r="B49" s="66"/>
      <c r="C49" s="62" t="s">
        <v>131</v>
      </c>
      <c r="D49" s="67" t="s">
        <v>132</v>
      </c>
      <c r="E49" s="81" t="s">
        <v>52</v>
      </c>
      <c r="F49" s="81"/>
      <c r="G49" s="68">
        <v>2</v>
      </c>
      <c r="H49" s="81">
        <v>18</v>
      </c>
      <c r="I49" s="81"/>
      <c r="J49" s="81">
        <v>14</v>
      </c>
      <c r="K49" s="81"/>
      <c r="L49" s="81"/>
      <c r="M49" s="81"/>
      <c r="N49" s="81"/>
      <c r="O49" s="81"/>
      <c r="P49" s="81"/>
      <c r="Q49" s="81"/>
      <c r="R49" s="90"/>
      <c r="S49" s="68">
        <v>2</v>
      </c>
      <c r="T49" s="81"/>
      <c r="U49" s="81"/>
      <c r="V49" s="81"/>
      <c r="W49" s="103" t="s">
        <v>84</v>
      </c>
    </row>
    <row r="50" spans="1:23" ht="13.5" customHeight="1">
      <c r="A50" s="80"/>
      <c r="B50" s="66"/>
      <c r="C50" s="62" t="s">
        <v>133</v>
      </c>
      <c r="D50" s="67" t="s">
        <v>134</v>
      </c>
      <c r="E50" s="68" t="s">
        <v>52</v>
      </c>
      <c r="F50" s="68"/>
      <c r="G50" s="68">
        <v>2</v>
      </c>
      <c r="H50" s="68">
        <v>32</v>
      </c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>
        <v>2</v>
      </c>
      <c r="T50" s="68"/>
      <c r="U50" s="68"/>
      <c r="V50" s="68"/>
      <c r="W50" s="103" t="s">
        <v>87</v>
      </c>
    </row>
    <row r="51" spans="1:23" s="37" customFormat="1" ht="13.5" customHeight="1">
      <c r="A51" s="80"/>
      <c r="B51" s="66"/>
      <c r="C51" s="62" t="s">
        <v>135</v>
      </c>
      <c r="D51" s="67" t="s">
        <v>136</v>
      </c>
      <c r="E51" s="68" t="s">
        <v>52</v>
      </c>
      <c r="F51" s="68"/>
      <c r="G51" s="68">
        <v>2</v>
      </c>
      <c r="H51" s="68">
        <v>32</v>
      </c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>
        <v>2</v>
      </c>
      <c r="T51" s="68"/>
      <c r="U51" s="68"/>
      <c r="V51" s="68"/>
      <c r="W51" s="103" t="s">
        <v>87</v>
      </c>
    </row>
    <row r="52" spans="1:23" s="39" customFormat="1" ht="13.5" customHeight="1">
      <c r="A52" s="80"/>
      <c r="B52" s="66"/>
      <c r="C52" s="127" t="s">
        <v>137</v>
      </c>
      <c r="D52" s="67" t="s">
        <v>138</v>
      </c>
      <c r="E52" s="68" t="s">
        <v>32</v>
      </c>
      <c r="F52" s="68"/>
      <c r="G52" s="68">
        <v>1</v>
      </c>
      <c r="H52" s="68"/>
      <c r="I52" s="68"/>
      <c r="J52" s="68"/>
      <c r="K52" s="68" t="s">
        <v>43</v>
      </c>
      <c r="L52" s="68"/>
      <c r="M52" s="68"/>
      <c r="N52" s="68"/>
      <c r="O52" s="68"/>
      <c r="P52" s="68"/>
      <c r="Q52" s="68"/>
      <c r="R52" s="68">
        <v>1</v>
      </c>
      <c r="S52" s="68"/>
      <c r="T52" s="68"/>
      <c r="U52" s="68"/>
      <c r="V52" s="68"/>
      <c r="W52" s="103" t="s">
        <v>84</v>
      </c>
    </row>
    <row r="53" spans="1:23" ht="13.5" customHeight="1">
      <c r="A53" s="82"/>
      <c r="B53" s="83"/>
      <c r="C53" s="128" t="s">
        <v>139</v>
      </c>
      <c r="D53" s="85" t="s">
        <v>140</v>
      </c>
      <c r="E53" s="86" t="s">
        <v>32</v>
      </c>
      <c r="F53" s="86"/>
      <c r="G53" s="86">
        <v>3</v>
      </c>
      <c r="H53" s="86"/>
      <c r="I53" s="86"/>
      <c r="J53" s="86"/>
      <c r="K53" s="86" t="s">
        <v>141</v>
      </c>
      <c r="L53" s="86"/>
      <c r="M53" s="86"/>
      <c r="N53" s="86"/>
      <c r="O53" s="86"/>
      <c r="P53" s="86"/>
      <c r="Q53" s="86"/>
      <c r="R53" s="86"/>
      <c r="S53" s="108">
        <v>3</v>
      </c>
      <c r="T53" s="109"/>
      <c r="U53" s="86"/>
      <c r="V53" s="86"/>
      <c r="W53" s="110" t="s">
        <v>87</v>
      </c>
    </row>
    <row r="54" spans="1:23" ht="13.5">
      <c r="A54" s="87" t="s">
        <v>142</v>
      </c>
      <c r="B54" s="61" t="s">
        <v>143</v>
      </c>
      <c r="C54" s="129" t="s">
        <v>144</v>
      </c>
      <c r="D54" s="63" t="s">
        <v>145</v>
      </c>
      <c r="E54" s="64" t="s">
        <v>32</v>
      </c>
      <c r="F54" s="64" t="s">
        <v>35</v>
      </c>
      <c r="G54" s="64">
        <v>2.5</v>
      </c>
      <c r="H54" s="64">
        <v>40</v>
      </c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>
        <v>2.5</v>
      </c>
      <c r="U54" s="64"/>
      <c r="V54" s="64"/>
      <c r="W54" s="102" t="s">
        <v>87</v>
      </c>
    </row>
    <row r="55" spans="1:23" ht="13.5">
      <c r="A55" s="80"/>
      <c r="B55" s="66"/>
      <c r="C55" s="127" t="s">
        <v>146</v>
      </c>
      <c r="D55" s="67" t="s">
        <v>147</v>
      </c>
      <c r="E55" s="68" t="s">
        <v>32</v>
      </c>
      <c r="F55" s="68" t="s">
        <v>35</v>
      </c>
      <c r="G55" s="68">
        <v>2.5</v>
      </c>
      <c r="H55" s="68">
        <v>32</v>
      </c>
      <c r="I55" s="68">
        <v>8</v>
      </c>
      <c r="J55" s="68"/>
      <c r="K55" s="68"/>
      <c r="L55" s="68"/>
      <c r="M55" s="68"/>
      <c r="N55" s="68"/>
      <c r="O55" s="68"/>
      <c r="P55" s="68"/>
      <c r="Q55" s="68"/>
      <c r="R55" s="68"/>
      <c r="S55" s="68" t="s">
        <v>37</v>
      </c>
      <c r="T55" s="68"/>
      <c r="U55" s="68">
        <v>2.5</v>
      </c>
      <c r="V55" s="68"/>
      <c r="W55" s="103" t="s">
        <v>87</v>
      </c>
    </row>
    <row r="56" spans="1:23" ht="13.5" customHeight="1">
      <c r="A56" s="80"/>
      <c r="B56" s="66"/>
      <c r="C56" s="127" t="s">
        <v>148</v>
      </c>
      <c r="D56" s="67" t="s">
        <v>149</v>
      </c>
      <c r="E56" s="68" t="s">
        <v>32</v>
      </c>
      <c r="F56" s="68" t="s">
        <v>35</v>
      </c>
      <c r="G56" s="68">
        <v>3</v>
      </c>
      <c r="H56" s="68">
        <v>48</v>
      </c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>
        <v>3</v>
      </c>
      <c r="V56" s="68"/>
      <c r="W56" s="103" t="s">
        <v>87</v>
      </c>
    </row>
    <row r="57" spans="1:23" ht="13.5" customHeight="1">
      <c r="A57" s="80"/>
      <c r="B57" s="79" t="s">
        <v>150</v>
      </c>
      <c r="C57" s="77" t="s">
        <v>151</v>
      </c>
      <c r="D57" s="67" t="s">
        <v>152</v>
      </c>
      <c r="E57" s="68" t="s">
        <v>52</v>
      </c>
      <c r="F57" s="68"/>
      <c r="G57" s="68">
        <v>2</v>
      </c>
      <c r="H57" s="68">
        <v>32</v>
      </c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>
        <v>2</v>
      </c>
      <c r="T57" s="68"/>
      <c r="U57" s="68"/>
      <c r="V57" s="68"/>
      <c r="W57" s="103" t="s">
        <v>87</v>
      </c>
    </row>
    <row r="58" spans="1:23" ht="13.5" customHeight="1">
      <c r="A58" s="80"/>
      <c r="B58" s="66"/>
      <c r="C58" s="130" t="s">
        <v>153</v>
      </c>
      <c r="D58" s="67" t="s">
        <v>154</v>
      </c>
      <c r="E58" s="68" t="s">
        <v>32</v>
      </c>
      <c r="F58" s="90"/>
      <c r="G58" s="68">
        <v>2</v>
      </c>
      <c r="H58" s="68">
        <v>32</v>
      </c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>
        <v>2</v>
      </c>
      <c r="U58" s="68"/>
      <c r="V58" s="68"/>
      <c r="W58" s="103" t="s">
        <v>87</v>
      </c>
    </row>
    <row r="59" spans="1:23" ht="13.5">
      <c r="A59" s="80"/>
      <c r="B59" s="66"/>
      <c r="C59" s="130" t="s">
        <v>155</v>
      </c>
      <c r="D59" s="67" t="s">
        <v>156</v>
      </c>
      <c r="E59" s="68" t="s">
        <v>52</v>
      </c>
      <c r="F59" s="68"/>
      <c r="G59" s="68">
        <v>2</v>
      </c>
      <c r="H59" s="68">
        <v>32</v>
      </c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>
        <v>2</v>
      </c>
      <c r="U59" s="68"/>
      <c r="V59" s="68"/>
      <c r="W59" s="103" t="s">
        <v>87</v>
      </c>
    </row>
    <row r="60" spans="1:23" s="38" customFormat="1" ht="13.5">
      <c r="A60" s="80"/>
      <c r="B60" s="66"/>
      <c r="C60" s="77" t="s">
        <v>157</v>
      </c>
      <c r="D60" s="67" t="s">
        <v>158</v>
      </c>
      <c r="E60" s="68" t="s">
        <v>52</v>
      </c>
      <c r="F60" s="90"/>
      <c r="G60" s="68">
        <v>2</v>
      </c>
      <c r="H60" s="68">
        <v>32</v>
      </c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>
        <v>2</v>
      </c>
      <c r="U60" s="68"/>
      <c r="V60" s="68"/>
      <c r="W60" s="103" t="s">
        <v>87</v>
      </c>
    </row>
    <row r="61" spans="1:23" s="38" customFormat="1" ht="13.5">
      <c r="A61" s="80"/>
      <c r="B61" s="66"/>
      <c r="C61" s="77" t="s">
        <v>159</v>
      </c>
      <c r="D61" s="67" t="s">
        <v>160</v>
      </c>
      <c r="E61" s="68" t="s">
        <v>52</v>
      </c>
      <c r="F61" s="68"/>
      <c r="G61" s="68">
        <v>2</v>
      </c>
      <c r="H61" s="68">
        <v>32</v>
      </c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>
        <v>2</v>
      </c>
      <c r="U61" s="68"/>
      <c r="V61" s="68"/>
      <c r="W61" s="103" t="s">
        <v>87</v>
      </c>
    </row>
    <row r="62" spans="1:23" s="38" customFormat="1" ht="13.5">
      <c r="A62" s="80"/>
      <c r="B62" s="66"/>
      <c r="C62" s="130" t="s">
        <v>161</v>
      </c>
      <c r="D62" s="67" t="s">
        <v>162</v>
      </c>
      <c r="E62" s="68" t="s">
        <v>52</v>
      </c>
      <c r="F62" s="68"/>
      <c r="G62" s="68">
        <v>2</v>
      </c>
      <c r="H62" s="68">
        <v>32</v>
      </c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>
        <v>2</v>
      </c>
      <c r="V62" s="68"/>
      <c r="W62" s="103" t="s">
        <v>87</v>
      </c>
    </row>
    <row r="63" spans="1:23" ht="13.5">
      <c r="A63" s="80"/>
      <c r="B63" s="66"/>
      <c r="C63" s="127" t="s">
        <v>163</v>
      </c>
      <c r="D63" s="67" t="s">
        <v>164</v>
      </c>
      <c r="E63" s="68" t="s">
        <v>52</v>
      </c>
      <c r="F63" s="68"/>
      <c r="G63" s="68">
        <v>2</v>
      </c>
      <c r="H63" s="68">
        <v>32</v>
      </c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>
        <v>2</v>
      </c>
      <c r="V63" s="68"/>
      <c r="W63" s="103" t="s">
        <v>87</v>
      </c>
    </row>
    <row r="64" spans="1:23" ht="13.5">
      <c r="A64" s="80"/>
      <c r="B64" s="66"/>
      <c r="C64" s="77" t="s">
        <v>165</v>
      </c>
      <c r="D64" s="67" t="s">
        <v>166</v>
      </c>
      <c r="E64" s="68" t="s">
        <v>52</v>
      </c>
      <c r="F64" s="68"/>
      <c r="G64" s="68">
        <v>2</v>
      </c>
      <c r="H64" s="68">
        <v>32</v>
      </c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>
        <v>2</v>
      </c>
      <c r="V64" s="68"/>
      <c r="W64" s="103" t="s">
        <v>87</v>
      </c>
    </row>
    <row r="65" spans="1:23" ht="13.5">
      <c r="A65" s="80"/>
      <c r="B65" s="66"/>
      <c r="C65" s="77" t="s">
        <v>167</v>
      </c>
      <c r="D65" s="67" t="s">
        <v>168</v>
      </c>
      <c r="E65" s="68" t="s">
        <v>52</v>
      </c>
      <c r="F65" s="68"/>
      <c r="G65" s="68">
        <v>2</v>
      </c>
      <c r="H65" s="68">
        <v>32</v>
      </c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>
        <v>2</v>
      </c>
      <c r="V65" s="68"/>
      <c r="W65" s="103" t="s">
        <v>87</v>
      </c>
    </row>
    <row r="66" spans="1:23" ht="13.5">
      <c r="A66" s="80"/>
      <c r="B66" s="66"/>
      <c r="C66" s="77" t="s">
        <v>169</v>
      </c>
      <c r="D66" s="67" t="s">
        <v>170</v>
      </c>
      <c r="E66" s="68" t="s">
        <v>52</v>
      </c>
      <c r="F66" s="90"/>
      <c r="G66" s="68">
        <v>2</v>
      </c>
      <c r="H66" s="68">
        <v>32</v>
      </c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>
        <v>2</v>
      </c>
      <c r="V66" s="68"/>
      <c r="W66" s="103" t="s">
        <v>87</v>
      </c>
    </row>
    <row r="67" spans="1:23" ht="13.5" customHeight="1">
      <c r="A67" s="80"/>
      <c r="B67" s="79" t="s">
        <v>171</v>
      </c>
      <c r="C67" s="130" t="s">
        <v>172</v>
      </c>
      <c r="D67" s="67" t="s">
        <v>173</v>
      </c>
      <c r="E67" s="68" t="s">
        <v>32</v>
      </c>
      <c r="F67" s="68"/>
      <c r="G67" s="68">
        <v>2</v>
      </c>
      <c r="H67" s="68">
        <v>32</v>
      </c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>
        <v>2</v>
      </c>
      <c r="U67" s="68"/>
      <c r="V67" s="68"/>
      <c r="W67" s="103" t="s">
        <v>87</v>
      </c>
    </row>
    <row r="68" spans="1:23" ht="13.5" customHeight="1">
      <c r="A68" s="80"/>
      <c r="B68" s="66"/>
      <c r="C68" s="127" t="s">
        <v>174</v>
      </c>
      <c r="D68" s="67" t="s">
        <v>175</v>
      </c>
      <c r="E68" s="68" t="s">
        <v>52</v>
      </c>
      <c r="F68" s="68"/>
      <c r="G68" s="68">
        <v>2</v>
      </c>
      <c r="H68" s="68">
        <v>32</v>
      </c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>
        <v>2</v>
      </c>
      <c r="U68" s="68"/>
      <c r="V68" s="68"/>
      <c r="W68" s="103" t="s">
        <v>87</v>
      </c>
    </row>
    <row r="69" spans="1:23" ht="13.5" customHeight="1">
      <c r="A69" s="80"/>
      <c r="B69" s="66"/>
      <c r="C69" s="127" t="s">
        <v>176</v>
      </c>
      <c r="D69" s="67" t="s">
        <v>177</v>
      </c>
      <c r="E69" s="68" t="s">
        <v>52</v>
      </c>
      <c r="F69" s="68"/>
      <c r="G69" s="68">
        <v>2</v>
      </c>
      <c r="H69" s="68">
        <v>32</v>
      </c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>
        <v>2</v>
      </c>
      <c r="U69" s="68"/>
      <c r="V69" s="68"/>
      <c r="W69" s="103" t="s">
        <v>87</v>
      </c>
    </row>
    <row r="70" spans="1:23" ht="13.5" customHeight="1">
      <c r="A70" s="80"/>
      <c r="B70" s="66"/>
      <c r="C70" s="130" t="s">
        <v>178</v>
      </c>
      <c r="D70" s="67" t="s">
        <v>179</v>
      </c>
      <c r="E70" s="68" t="s">
        <v>52</v>
      </c>
      <c r="F70" s="68"/>
      <c r="G70" s="68">
        <v>2</v>
      </c>
      <c r="H70" s="68">
        <v>32</v>
      </c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>
        <v>2</v>
      </c>
      <c r="U70" s="68"/>
      <c r="V70" s="68"/>
      <c r="W70" s="103" t="s">
        <v>87</v>
      </c>
    </row>
    <row r="71" spans="1:23" ht="13.5" customHeight="1">
      <c r="A71" s="80"/>
      <c r="B71" s="66"/>
      <c r="C71" s="130" t="s">
        <v>180</v>
      </c>
      <c r="D71" s="67" t="s">
        <v>181</v>
      </c>
      <c r="E71" s="68" t="s">
        <v>52</v>
      </c>
      <c r="F71" s="68"/>
      <c r="G71" s="68">
        <v>2</v>
      </c>
      <c r="H71" s="68">
        <v>32</v>
      </c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>
        <v>2</v>
      </c>
      <c r="V71" s="68"/>
      <c r="W71" s="103" t="s">
        <v>87</v>
      </c>
    </row>
    <row r="72" spans="1:23" ht="13.5" customHeight="1">
      <c r="A72" s="80"/>
      <c r="B72" s="66"/>
      <c r="C72" s="127" t="s">
        <v>182</v>
      </c>
      <c r="D72" s="67" t="s">
        <v>183</v>
      </c>
      <c r="E72" s="68" t="s">
        <v>52</v>
      </c>
      <c r="F72" s="68"/>
      <c r="G72" s="68">
        <v>2</v>
      </c>
      <c r="H72" s="68">
        <v>32</v>
      </c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>
        <v>2</v>
      </c>
      <c r="V72" s="68"/>
      <c r="W72" s="103" t="s">
        <v>87</v>
      </c>
    </row>
    <row r="73" spans="1:23" ht="13.5" customHeight="1">
      <c r="A73" s="80"/>
      <c r="B73" s="66"/>
      <c r="C73" s="130" t="s">
        <v>157</v>
      </c>
      <c r="D73" s="67" t="s">
        <v>158</v>
      </c>
      <c r="E73" s="68" t="s">
        <v>52</v>
      </c>
      <c r="F73" s="68"/>
      <c r="G73" s="68">
        <v>2</v>
      </c>
      <c r="H73" s="68">
        <v>32</v>
      </c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>
        <v>2</v>
      </c>
      <c r="V73" s="68"/>
      <c r="W73" s="103" t="s">
        <v>87</v>
      </c>
    </row>
    <row r="74" spans="1:23" ht="13.5" customHeight="1">
      <c r="A74" s="80"/>
      <c r="B74" s="70"/>
      <c r="C74" s="130" t="s">
        <v>184</v>
      </c>
      <c r="D74" s="67" t="s">
        <v>185</v>
      </c>
      <c r="E74" s="68" t="s">
        <v>52</v>
      </c>
      <c r="F74" s="68"/>
      <c r="G74" s="68">
        <v>2</v>
      </c>
      <c r="H74" s="68">
        <v>32</v>
      </c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>
        <v>2</v>
      </c>
      <c r="V74" s="68"/>
      <c r="W74" s="103" t="s">
        <v>87</v>
      </c>
    </row>
    <row r="75" spans="1:23" ht="13.5">
      <c r="A75" s="80"/>
      <c r="B75" s="66" t="s">
        <v>186</v>
      </c>
      <c r="C75" s="127" t="s">
        <v>187</v>
      </c>
      <c r="D75" s="67" t="s">
        <v>188</v>
      </c>
      <c r="E75" s="68" t="s">
        <v>32</v>
      </c>
      <c r="F75" s="68"/>
      <c r="G75" s="68">
        <v>2</v>
      </c>
      <c r="H75" s="68"/>
      <c r="I75" s="68"/>
      <c r="J75" s="68"/>
      <c r="K75" s="68" t="s">
        <v>189</v>
      </c>
      <c r="L75" s="68"/>
      <c r="M75" s="68"/>
      <c r="N75" s="68"/>
      <c r="O75" s="68"/>
      <c r="P75" s="68"/>
      <c r="Q75" s="68"/>
      <c r="R75" s="68"/>
      <c r="S75" s="68">
        <v>2</v>
      </c>
      <c r="T75" s="68"/>
      <c r="U75" s="68"/>
      <c r="V75" s="68"/>
      <c r="W75" s="103" t="s">
        <v>84</v>
      </c>
    </row>
    <row r="76" spans="1:23" s="37" customFormat="1" ht="13.5">
      <c r="A76" s="80"/>
      <c r="B76" s="66"/>
      <c r="C76" s="127" t="s">
        <v>190</v>
      </c>
      <c r="D76" s="67" t="s">
        <v>191</v>
      </c>
      <c r="E76" s="68" t="s">
        <v>32</v>
      </c>
      <c r="F76" s="68"/>
      <c r="G76" s="68">
        <v>2</v>
      </c>
      <c r="H76" s="68"/>
      <c r="I76" s="68"/>
      <c r="J76" s="68"/>
      <c r="K76" s="68" t="s">
        <v>189</v>
      </c>
      <c r="L76" s="68"/>
      <c r="M76" s="68"/>
      <c r="N76" s="68"/>
      <c r="O76" s="68"/>
      <c r="P76" s="68"/>
      <c r="Q76" s="68"/>
      <c r="R76" s="68"/>
      <c r="S76" s="68"/>
      <c r="T76" s="68">
        <v>2</v>
      </c>
      <c r="U76" s="68"/>
      <c r="V76" s="68"/>
      <c r="W76" s="103" t="s">
        <v>87</v>
      </c>
    </row>
    <row r="77" spans="1:23" ht="13.5">
      <c r="A77" s="80"/>
      <c r="B77" s="66"/>
      <c r="C77" s="130" t="s">
        <v>192</v>
      </c>
      <c r="D77" s="67" t="s">
        <v>193</v>
      </c>
      <c r="E77" s="68" t="s">
        <v>32</v>
      </c>
      <c r="F77" s="68"/>
      <c r="G77" s="68">
        <v>2</v>
      </c>
      <c r="H77" s="68"/>
      <c r="I77" s="68"/>
      <c r="J77" s="68"/>
      <c r="K77" s="68" t="s">
        <v>189</v>
      </c>
      <c r="L77" s="68"/>
      <c r="M77" s="68"/>
      <c r="N77" s="68"/>
      <c r="O77" s="68"/>
      <c r="P77" s="68"/>
      <c r="Q77" s="68"/>
      <c r="R77" s="68"/>
      <c r="S77" s="68"/>
      <c r="T77" s="68">
        <v>2</v>
      </c>
      <c r="U77" s="121"/>
      <c r="V77" s="68"/>
      <c r="W77" s="103" t="s">
        <v>87</v>
      </c>
    </row>
    <row r="78" spans="1:23" ht="13.5">
      <c r="A78" s="80"/>
      <c r="B78" s="66"/>
      <c r="C78" s="130" t="s">
        <v>194</v>
      </c>
      <c r="D78" s="67" t="s">
        <v>195</v>
      </c>
      <c r="E78" s="68" t="s">
        <v>32</v>
      </c>
      <c r="F78" s="68"/>
      <c r="G78" s="68">
        <v>2</v>
      </c>
      <c r="H78" s="68"/>
      <c r="I78" s="68"/>
      <c r="J78" s="68"/>
      <c r="K78" s="68" t="s">
        <v>189</v>
      </c>
      <c r="L78" s="68"/>
      <c r="M78" s="68"/>
      <c r="N78" s="68"/>
      <c r="O78" s="68"/>
      <c r="P78" s="68"/>
      <c r="Q78" s="68"/>
      <c r="R78" s="68"/>
      <c r="S78" s="68"/>
      <c r="T78" s="68">
        <v>2</v>
      </c>
      <c r="U78" s="121"/>
      <c r="V78" s="68"/>
      <c r="W78" s="103" t="s">
        <v>87</v>
      </c>
    </row>
    <row r="79" spans="1:23" ht="13.5">
      <c r="A79" s="80"/>
      <c r="B79" s="66"/>
      <c r="C79" s="127" t="s">
        <v>196</v>
      </c>
      <c r="D79" s="67" t="s">
        <v>197</v>
      </c>
      <c r="E79" s="68" t="s">
        <v>32</v>
      </c>
      <c r="F79" s="68"/>
      <c r="G79" s="68">
        <v>4</v>
      </c>
      <c r="H79" s="68"/>
      <c r="I79" s="68"/>
      <c r="J79" s="68"/>
      <c r="K79" s="68" t="s">
        <v>198</v>
      </c>
      <c r="L79" s="68"/>
      <c r="M79" s="68"/>
      <c r="N79" s="68"/>
      <c r="O79" s="68"/>
      <c r="P79" s="68"/>
      <c r="Q79" s="68"/>
      <c r="R79" s="68"/>
      <c r="S79" s="68"/>
      <c r="T79" s="68"/>
      <c r="U79" s="68">
        <v>4</v>
      </c>
      <c r="V79" s="68"/>
      <c r="W79" s="103" t="s">
        <v>87</v>
      </c>
    </row>
    <row r="80" spans="1:23" ht="13.5">
      <c r="A80" s="80"/>
      <c r="B80" s="66"/>
      <c r="C80" s="130" t="s">
        <v>199</v>
      </c>
      <c r="D80" s="67" t="s">
        <v>200</v>
      </c>
      <c r="E80" s="68" t="s">
        <v>32</v>
      </c>
      <c r="F80" s="68"/>
      <c r="G80" s="68">
        <v>2</v>
      </c>
      <c r="H80" s="68"/>
      <c r="I80" s="68"/>
      <c r="J80" s="68"/>
      <c r="K80" s="68" t="s">
        <v>189</v>
      </c>
      <c r="L80" s="68"/>
      <c r="M80" s="68"/>
      <c r="N80" s="68"/>
      <c r="O80" s="68"/>
      <c r="P80" s="68"/>
      <c r="Q80" s="68"/>
      <c r="R80" s="68"/>
      <c r="S80" s="68"/>
      <c r="T80" s="68"/>
      <c r="U80" s="68">
        <v>2</v>
      </c>
      <c r="V80" s="68"/>
      <c r="W80" s="103" t="s">
        <v>87</v>
      </c>
    </row>
    <row r="81" spans="1:23" ht="13.5" customHeight="1">
      <c r="A81" s="113"/>
      <c r="B81" s="70"/>
      <c r="C81" s="127" t="s">
        <v>201</v>
      </c>
      <c r="D81" s="67" t="s">
        <v>202</v>
      </c>
      <c r="E81" s="68" t="s">
        <v>32</v>
      </c>
      <c r="F81" s="68"/>
      <c r="G81" s="68">
        <v>17</v>
      </c>
      <c r="H81" s="68"/>
      <c r="I81" s="68"/>
      <c r="J81" s="68"/>
      <c r="K81" s="68" t="s">
        <v>203</v>
      </c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>
        <v>17</v>
      </c>
      <c r="W81" s="103" t="s">
        <v>87</v>
      </c>
    </row>
    <row r="82" spans="1:24" ht="13.5">
      <c r="A82" s="65" t="s">
        <v>204</v>
      </c>
      <c r="B82" s="71"/>
      <c r="C82" s="62">
        <v>24000001</v>
      </c>
      <c r="D82" s="67" t="s">
        <v>205</v>
      </c>
      <c r="E82" s="114" t="s">
        <v>32</v>
      </c>
      <c r="F82" s="114"/>
      <c r="G82" s="114">
        <v>2</v>
      </c>
      <c r="H82" s="114">
        <v>16</v>
      </c>
      <c r="I82" s="114"/>
      <c r="J82" s="114"/>
      <c r="K82" s="114">
        <v>16</v>
      </c>
      <c r="L82" s="114"/>
      <c r="M82" s="114"/>
      <c r="N82" s="114"/>
      <c r="O82" s="114"/>
      <c r="P82" s="114"/>
      <c r="Q82" s="114"/>
      <c r="R82" s="114"/>
      <c r="S82" s="114"/>
      <c r="T82" s="114">
        <v>2</v>
      </c>
      <c r="U82" s="114"/>
      <c r="V82" s="68"/>
      <c r="W82" s="103" t="s">
        <v>206</v>
      </c>
      <c r="X82" s="122"/>
    </row>
    <row r="83" spans="1:23" ht="13.5">
      <c r="A83" s="65"/>
      <c r="B83" s="71"/>
      <c r="C83" s="62">
        <v>24000002</v>
      </c>
      <c r="D83" s="67" t="s">
        <v>207</v>
      </c>
      <c r="E83" s="114" t="s">
        <v>32</v>
      </c>
      <c r="F83" s="114"/>
      <c r="G83" s="114">
        <v>2</v>
      </c>
      <c r="H83" s="114">
        <v>16</v>
      </c>
      <c r="I83" s="114"/>
      <c r="J83" s="114"/>
      <c r="K83" s="114">
        <v>16</v>
      </c>
      <c r="L83" s="114"/>
      <c r="M83" s="114"/>
      <c r="N83" s="114"/>
      <c r="O83" s="114"/>
      <c r="P83" s="114"/>
      <c r="Q83" s="114">
        <v>2</v>
      </c>
      <c r="R83" s="114"/>
      <c r="S83" s="114"/>
      <c r="T83" s="114"/>
      <c r="U83" s="114"/>
      <c r="V83" s="68"/>
      <c r="W83" s="103" t="s">
        <v>206</v>
      </c>
    </row>
    <row r="84" spans="1:24" ht="13.5">
      <c r="A84" s="65"/>
      <c r="B84" s="71"/>
      <c r="C84" s="127" t="s">
        <v>208</v>
      </c>
      <c r="D84" s="67" t="s">
        <v>209</v>
      </c>
      <c r="E84" s="114" t="s">
        <v>52</v>
      </c>
      <c r="F84" s="114"/>
      <c r="G84" s="114">
        <v>2</v>
      </c>
      <c r="H84" s="114">
        <v>32</v>
      </c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>
        <v>2</v>
      </c>
      <c r="V84" s="114"/>
      <c r="W84" s="103" t="s">
        <v>87</v>
      </c>
      <c r="X84" s="122"/>
    </row>
    <row r="85" spans="1:23" ht="13.5">
      <c r="A85" s="65"/>
      <c r="B85" s="71"/>
      <c r="C85" s="62"/>
      <c r="D85" s="67" t="s">
        <v>210</v>
      </c>
      <c r="E85" s="114" t="s">
        <v>52</v>
      </c>
      <c r="F85" s="114"/>
      <c r="G85" s="114">
        <v>2</v>
      </c>
      <c r="H85" s="114">
        <v>32</v>
      </c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03" t="s">
        <v>44</v>
      </c>
    </row>
    <row r="86" spans="1:23" ht="14.25" customHeight="1">
      <c r="A86" s="65"/>
      <c r="B86" s="71"/>
      <c r="C86" s="62"/>
      <c r="D86" s="67" t="s">
        <v>211</v>
      </c>
      <c r="E86" s="68" t="s">
        <v>52</v>
      </c>
      <c r="F86" s="114"/>
      <c r="G86" s="114">
        <v>2</v>
      </c>
      <c r="H86" s="114">
        <v>32</v>
      </c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03" t="s">
        <v>44</v>
      </c>
    </row>
    <row r="87" spans="1:24" ht="14.25" customHeight="1">
      <c r="A87" s="65" t="s">
        <v>212</v>
      </c>
      <c r="B87" s="71"/>
      <c r="C87" s="127" t="s">
        <v>213</v>
      </c>
      <c r="D87" s="67" t="s">
        <v>214</v>
      </c>
      <c r="E87" s="68" t="s">
        <v>32</v>
      </c>
      <c r="F87" s="114"/>
      <c r="G87" s="114">
        <v>1</v>
      </c>
      <c r="H87" s="114">
        <v>16</v>
      </c>
      <c r="I87" s="114"/>
      <c r="J87" s="114"/>
      <c r="K87" s="114"/>
      <c r="L87" s="114"/>
      <c r="M87" s="114"/>
      <c r="N87" s="114"/>
      <c r="O87" s="114"/>
      <c r="P87" s="114">
        <v>1</v>
      </c>
      <c r="Q87" s="114"/>
      <c r="R87" s="114"/>
      <c r="S87" s="114"/>
      <c r="T87" s="114"/>
      <c r="U87" s="114"/>
      <c r="V87" s="114"/>
      <c r="W87" s="103" t="s">
        <v>206</v>
      </c>
      <c r="X87" s="123"/>
    </row>
    <row r="88" spans="1:24" ht="14.25" customHeight="1">
      <c r="A88" s="65"/>
      <c r="B88" s="71"/>
      <c r="C88" s="127" t="s">
        <v>215</v>
      </c>
      <c r="D88" s="67" t="s">
        <v>216</v>
      </c>
      <c r="E88" s="68" t="s">
        <v>32</v>
      </c>
      <c r="F88" s="68"/>
      <c r="G88" s="68">
        <v>2.5</v>
      </c>
      <c r="H88" s="68">
        <v>40</v>
      </c>
      <c r="I88" s="114"/>
      <c r="J88" s="114"/>
      <c r="K88" s="114"/>
      <c r="L88" s="114"/>
      <c r="M88" s="114"/>
      <c r="N88" s="114"/>
      <c r="O88" s="114">
        <v>2.5</v>
      </c>
      <c r="P88" s="114"/>
      <c r="Q88" s="114"/>
      <c r="R88" s="114"/>
      <c r="S88" s="114"/>
      <c r="T88" s="114"/>
      <c r="U88" s="114"/>
      <c r="V88" s="114"/>
      <c r="W88" s="103" t="s">
        <v>44</v>
      </c>
      <c r="X88" s="124"/>
    </row>
    <row r="89" spans="1:24" ht="14.25" customHeight="1">
      <c r="A89" s="65"/>
      <c r="B89" s="71"/>
      <c r="C89" s="62">
        <v>15001120</v>
      </c>
      <c r="D89" s="115" t="s">
        <v>217</v>
      </c>
      <c r="E89" s="68" t="s">
        <v>32</v>
      </c>
      <c r="F89" s="114"/>
      <c r="G89" s="114">
        <v>1</v>
      </c>
      <c r="H89" s="114">
        <v>16</v>
      </c>
      <c r="I89" s="114"/>
      <c r="J89" s="114"/>
      <c r="K89" s="114"/>
      <c r="L89" s="114"/>
      <c r="M89" s="114"/>
      <c r="N89" s="114"/>
      <c r="O89" s="114"/>
      <c r="P89" s="114">
        <v>1</v>
      </c>
      <c r="Q89" s="114"/>
      <c r="R89" s="114"/>
      <c r="S89" s="114"/>
      <c r="T89" s="114"/>
      <c r="U89" s="114"/>
      <c r="V89" s="114"/>
      <c r="W89" s="103" t="s">
        <v>33</v>
      </c>
      <c r="X89" s="124"/>
    </row>
    <row r="90" spans="1:24" ht="14.25" customHeight="1">
      <c r="A90" s="65"/>
      <c r="B90" s="71"/>
      <c r="C90" s="62">
        <v>22001121</v>
      </c>
      <c r="D90" s="115" t="s">
        <v>218</v>
      </c>
      <c r="E90" s="68" t="s">
        <v>32</v>
      </c>
      <c r="F90" s="114"/>
      <c r="G90" s="114">
        <v>1</v>
      </c>
      <c r="H90" s="114">
        <v>16</v>
      </c>
      <c r="I90" s="114"/>
      <c r="J90" s="114"/>
      <c r="K90" s="114"/>
      <c r="L90" s="114"/>
      <c r="M90" s="114"/>
      <c r="N90" s="114"/>
      <c r="O90" s="114"/>
      <c r="P90" s="114">
        <v>1</v>
      </c>
      <c r="Q90" s="114"/>
      <c r="R90" s="114"/>
      <c r="S90" s="114"/>
      <c r="T90" s="114"/>
      <c r="U90" s="114"/>
      <c r="V90" s="114"/>
      <c r="W90" s="103" t="s">
        <v>44</v>
      </c>
      <c r="X90" s="124"/>
    </row>
    <row r="91" spans="1:24" ht="14.25" customHeight="1">
      <c r="A91" s="65"/>
      <c r="B91" s="71"/>
      <c r="C91" s="62">
        <v>22001122</v>
      </c>
      <c r="D91" s="115" t="s">
        <v>219</v>
      </c>
      <c r="E91" s="68" t="s">
        <v>32</v>
      </c>
      <c r="F91" s="114"/>
      <c r="G91" s="114">
        <v>2</v>
      </c>
      <c r="H91" s="114">
        <v>8</v>
      </c>
      <c r="I91" s="114"/>
      <c r="J91" s="114"/>
      <c r="K91" s="114">
        <v>24</v>
      </c>
      <c r="L91" s="114"/>
      <c r="M91" s="114"/>
      <c r="N91" s="114"/>
      <c r="O91" s="93" t="s">
        <v>40</v>
      </c>
      <c r="P91" s="93" t="s">
        <v>40</v>
      </c>
      <c r="Q91" s="93" t="s">
        <v>40</v>
      </c>
      <c r="R91" s="93" t="s">
        <v>40</v>
      </c>
      <c r="S91" s="93" t="s">
        <v>40</v>
      </c>
      <c r="T91" s="93" t="s">
        <v>40</v>
      </c>
      <c r="U91" s="93" t="s">
        <v>40</v>
      </c>
      <c r="V91" s="93" t="s">
        <v>40</v>
      </c>
      <c r="W91" s="103" t="s">
        <v>44</v>
      </c>
      <c r="X91" s="124"/>
    </row>
    <row r="92" spans="1:23" ht="14.25" customHeight="1">
      <c r="A92" s="65" t="s">
        <v>220</v>
      </c>
      <c r="B92" s="71"/>
      <c r="C92" s="127" t="s">
        <v>221</v>
      </c>
      <c r="D92" s="67" t="s">
        <v>222</v>
      </c>
      <c r="E92" s="68" t="s">
        <v>32</v>
      </c>
      <c r="F92" s="68"/>
      <c r="G92" s="68"/>
      <c r="H92" s="68"/>
      <c r="I92" s="68"/>
      <c r="J92" s="68"/>
      <c r="K92" s="68"/>
      <c r="L92" s="68"/>
      <c r="M92" s="68">
        <v>2</v>
      </c>
      <c r="N92" s="68"/>
      <c r="O92" s="68"/>
      <c r="P92" s="68"/>
      <c r="Q92" s="68"/>
      <c r="R92" s="68"/>
      <c r="S92" s="68"/>
      <c r="T92" s="68"/>
      <c r="U92" s="68"/>
      <c r="V92" s="68"/>
      <c r="W92" s="103" t="s">
        <v>223</v>
      </c>
    </row>
    <row r="93" spans="1:23" ht="14.25" customHeight="1">
      <c r="A93" s="65"/>
      <c r="B93" s="71"/>
      <c r="C93" s="127" t="s">
        <v>224</v>
      </c>
      <c r="D93" s="67" t="s">
        <v>225</v>
      </c>
      <c r="E93" s="68" t="s">
        <v>32</v>
      </c>
      <c r="F93" s="68"/>
      <c r="G93" s="68"/>
      <c r="H93" s="68"/>
      <c r="I93" s="68"/>
      <c r="J93" s="68"/>
      <c r="K93" s="68"/>
      <c r="L93" s="68"/>
      <c r="M93" s="68">
        <v>2</v>
      </c>
      <c r="N93" s="68"/>
      <c r="O93" s="68"/>
      <c r="P93" s="68"/>
      <c r="Q93" s="68"/>
      <c r="R93" s="68"/>
      <c r="S93" s="68"/>
      <c r="T93" s="68"/>
      <c r="U93" s="68"/>
      <c r="V93" s="68"/>
      <c r="W93" s="103" t="s">
        <v>223</v>
      </c>
    </row>
    <row r="94" spans="1:23" ht="14.25" customHeight="1">
      <c r="A94" s="65"/>
      <c r="B94" s="71"/>
      <c r="C94" s="62">
        <v>22000027</v>
      </c>
      <c r="D94" s="67" t="s">
        <v>226</v>
      </c>
      <c r="E94" s="68" t="s">
        <v>32</v>
      </c>
      <c r="F94" s="68"/>
      <c r="G94" s="68"/>
      <c r="H94" s="68"/>
      <c r="I94" s="68"/>
      <c r="J94" s="68"/>
      <c r="K94" s="68"/>
      <c r="L94" s="68"/>
      <c r="M94" s="68">
        <v>1</v>
      </c>
      <c r="N94" s="68"/>
      <c r="O94" s="68"/>
      <c r="P94" s="68"/>
      <c r="Q94" s="68"/>
      <c r="R94" s="68"/>
      <c r="S94" s="68"/>
      <c r="T94" s="68"/>
      <c r="U94" s="68"/>
      <c r="V94" s="68"/>
      <c r="W94" s="103" t="s">
        <v>223</v>
      </c>
    </row>
    <row r="95" spans="1:23" ht="13.5">
      <c r="A95" s="65"/>
      <c r="B95" s="71"/>
      <c r="C95" s="127" t="s">
        <v>227</v>
      </c>
      <c r="D95" s="67" t="s">
        <v>228</v>
      </c>
      <c r="E95" s="68" t="s">
        <v>52</v>
      </c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93" t="s">
        <v>40</v>
      </c>
      <c r="W95" s="103" t="s">
        <v>223</v>
      </c>
    </row>
    <row r="96" spans="1:23" ht="13.5">
      <c r="A96" s="65"/>
      <c r="B96" s="71"/>
      <c r="C96" s="127" t="s">
        <v>229</v>
      </c>
      <c r="D96" s="67" t="s">
        <v>230</v>
      </c>
      <c r="E96" s="68" t="s">
        <v>52</v>
      </c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93" t="s">
        <v>40</v>
      </c>
      <c r="W96" s="103" t="s">
        <v>223</v>
      </c>
    </row>
    <row r="97" spans="1:23" ht="13.5">
      <c r="A97" s="65"/>
      <c r="B97" s="71"/>
      <c r="C97" s="127" t="s">
        <v>231</v>
      </c>
      <c r="D97" s="67" t="s">
        <v>232</v>
      </c>
      <c r="E97" s="68" t="s">
        <v>52</v>
      </c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93" t="s">
        <v>40</v>
      </c>
      <c r="W97" s="103" t="s">
        <v>223</v>
      </c>
    </row>
    <row r="98" spans="1:23" ht="13.5">
      <c r="A98" s="65"/>
      <c r="B98" s="71"/>
      <c r="C98" s="127" t="s">
        <v>233</v>
      </c>
      <c r="D98" s="67" t="s">
        <v>234</v>
      </c>
      <c r="E98" s="68" t="s">
        <v>52</v>
      </c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93" t="s">
        <v>40</v>
      </c>
      <c r="W98" s="103" t="s">
        <v>223</v>
      </c>
    </row>
    <row r="99" spans="1:23" ht="14.25">
      <c r="A99" s="116"/>
      <c r="B99" s="117"/>
      <c r="C99" s="86"/>
      <c r="D99" s="86" t="s">
        <v>235</v>
      </c>
      <c r="E99" s="86"/>
      <c r="F99" s="86"/>
      <c r="G99" s="86">
        <v>167</v>
      </c>
      <c r="H99" s="86"/>
      <c r="I99" s="86"/>
      <c r="J99" s="86"/>
      <c r="K99" s="86"/>
      <c r="L99" s="86"/>
      <c r="M99" s="86"/>
      <c r="N99" s="86"/>
      <c r="O99" s="118">
        <v>21</v>
      </c>
      <c r="P99" s="118">
        <v>22.5</v>
      </c>
      <c r="Q99" s="118">
        <v>26</v>
      </c>
      <c r="R99" s="118">
        <v>20.5</v>
      </c>
      <c r="S99" s="118">
        <v>22</v>
      </c>
      <c r="T99" s="118">
        <v>22.5</v>
      </c>
      <c r="U99" s="118">
        <v>15.5</v>
      </c>
      <c r="V99" s="118">
        <v>17</v>
      </c>
      <c r="W99" s="125"/>
    </row>
    <row r="100" spans="15:22" ht="13.5">
      <c r="O100" s="119"/>
      <c r="P100" s="119"/>
      <c r="Q100" s="119"/>
      <c r="R100" s="119"/>
      <c r="S100" s="119"/>
      <c r="T100" s="119"/>
      <c r="U100" s="119"/>
      <c r="V100" s="119"/>
    </row>
    <row r="103" ht="13.5">
      <c r="J103" s="120"/>
    </row>
  </sheetData>
  <sheetProtection/>
  <mergeCells count="40">
    <mergeCell ref="A1:W1"/>
    <mergeCell ref="H2:L2"/>
    <mergeCell ref="M2:N2"/>
    <mergeCell ref="O2:V2"/>
    <mergeCell ref="I3:L3"/>
    <mergeCell ref="O3:P3"/>
    <mergeCell ref="Q3:R3"/>
    <mergeCell ref="S3:T3"/>
    <mergeCell ref="U3:V3"/>
    <mergeCell ref="F15:V15"/>
    <mergeCell ref="A99:B99"/>
    <mergeCell ref="A5:A25"/>
    <mergeCell ref="A26:A53"/>
    <mergeCell ref="A54:A81"/>
    <mergeCell ref="B5:B9"/>
    <mergeCell ref="B10:B14"/>
    <mergeCell ref="B16:B18"/>
    <mergeCell ref="B20:B23"/>
    <mergeCell ref="B24:B25"/>
    <mergeCell ref="B26:B37"/>
    <mergeCell ref="B38:B53"/>
    <mergeCell ref="B54:B56"/>
    <mergeCell ref="B57:B66"/>
    <mergeCell ref="B67:B74"/>
    <mergeCell ref="B75:B81"/>
    <mergeCell ref="C2:C4"/>
    <mergeCell ref="D2:D4"/>
    <mergeCell ref="E2:E4"/>
    <mergeCell ref="F2:F4"/>
    <mergeCell ref="G2:G4"/>
    <mergeCell ref="H3:H4"/>
    <mergeCell ref="M3:M4"/>
    <mergeCell ref="N3:N4"/>
    <mergeCell ref="W2:W4"/>
    <mergeCell ref="X87:X91"/>
    <mergeCell ref="Z28:Z30"/>
    <mergeCell ref="A92:B98"/>
    <mergeCell ref="A2:B4"/>
    <mergeCell ref="A82:B86"/>
    <mergeCell ref="A87:B91"/>
  </mergeCells>
  <printOptions/>
  <pageMargins left="0.31496062992125984" right="0.31496062992125984" top="0.5511811023622047" bottom="0.5511811023622047" header="0.5118110236220472" footer="0.5118110236220472"/>
  <pageSetup horizontalDpi="600" verticalDpi="600" orientation="portrait" paperSize="9" scale="94"/>
  <rowBreaks count="1" manualBreakCount="1">
    <brk id="5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C17" sqref="C17"/>
    </sheetView>
  </sheetViews>
  <sheetFormatPr defaultColWidth="8.75390625" defaultRowHeight="13.5"/>
  <cols>
    <col min="2" max="2" width="19.875" style="0" customWidth="1"/>
    <col min="3" max="3" width="10.875" style="0" bestFit="1" customWidth="1"/>
  </cols>
  <sheetData>
    <row r="1" spans="1:7" ht="14.25">
      <c r="A1" s="1" t="s">
        <v>236</v>
      </c>
      <c r="B1" s="2"/>
      <c r="C1" s="3" t="s">
        <v>237</v>
      </c>
      <c r="D1" s="4"/>
      <c r="E1" s="3" t="s">
        <v>238</v>
      </c>
      <c r="F1" s="5"/>
      <c r="G1" s="4"/>
    </row>
    <row r="2" spans="1:7" ht="14.25">
      <c r="A2" s="6"/>
      <c r="B2" s="7"/>
      <c r="C2" s="7" t="s">
        <v>11</v>
      </c>
      <c r="D2" s="7" t="s">
        <v>21</v>
      </c>
      <c r="E2" s="7" t="s">
        <v>32</v>
      </c>
      <c r="F2" s="7" t="s">
        <v>52</v>
      </c>
      <c r="G2" s="7" t="s">
        <v>239</v>
      </c>
    </row>
    <row r="3" spans="1:10" ht="14.25">
      <c r="A3" s="8" t="s">
        <v>29</v>
      </c>
      <c r="B3" s="9" t="s">
        <v>30</v>
      </c>
      <c r="C3" s="10">
        <f>(('定稿'!H5+'定稿'!H6+'定稿'!H7+'定稿'!H8)/16)/$G$33</f>
        <v>0.059880239520958084</v>
      </c>
      <c r="D3" s="10">
        <f>('定稿'!K5+'定稿'!K6+'定稿'!K7+'定稿'!K8)/16/167</f>
        <v>0.023952095808383235</v>
      </c>
      <c r="E3" s="11">
        <v>14</v>
      </c>
      <c r="F3" s="11"/>
      <c r="G3" s="12">
        <f>E3+E4+F5+E6+E7+E8+E9</f>
        <v>59</v>
      </c>
      <c r="H3" s="13">
        <f>E3/$G$33</f>
        <v>0.08383233532934131</v>
      </c>
      <c r="I3" s="13">
        <f aca="true" t="shared" si="0" ref="H3:I33">F3/$G$33</f>
        <v>0</v>
      </c>
      <c r="J3" s="36">
        <f>SUM(H3:I3)</f>
        <v>0.08383233532934131</v>
      </c>
    </row>
    <row r="4" spans="1:10" ht="14.25">
      <c r="A4" s="14"/>
      <c r="B4" s="9" t="s">
        <v>41</v>
      </c>
      <c r="C4" s="10">
        <f>4/167</f>
        <v>0.023952095808383235</v>
      </c>
      <c r="D4" s="10">
        <f>1/167</f>
        <v>0.005988023952095809</v>
      </c>
      <c r="E4" s="11">
        <v>5</v>
      </c>
      <c r="F4" s="11"/>
      <c r="G4" s="15"/>
      <c r="H4" s="13">
        <f>E4/$G$33</f>
        <v>0.029940119760479042</v>
      </c>
      <c r="I4" s="13">
        <f t="shared" si="0"/>
        <v>0</v>
      </c>
      <c r="J4" s="36">
        <f aca="true" t="shared" si="1" ref="J4:J28">SUM(H4:I4)</f>
        <v>0.029940119760479042</v>
      </c>
    </row>
    <row r="5" spans="1:10" ht="14.25">
      <c r="A5" s="14"/>
      <c r="B5" s="9" t="s">
        <v>50</v>
      </c>
      <c r="C5" s="10">
        <f>'定稿'!H15/16/167</f>
        <v>0</v>
      </c>
      <c r="D5" s="10"/>
      <c r="E5" s="11"/>
      <c r="F5" s="11">
        <v>6</v>
      </c>
      <c r="G5" s="15"/>
      <c r="H5" s="13">
        <f t="shared" si="0"/>
        <v>0</v>
      </c>
      <c r="I5" s="13">
        <f t="shared" si="0"/>
        <v>0.03592814371257485</v>
      </c>
      <c r="J5" s="36">
        <f t="shared" si="1"/>
        <v>0.03592814371257485</v>
      </c>
    </row>
    <row r="6" spans="1:10" ht="14.25">
      <c r="A6" s="14"/>
      <c r="B6" s="9" t="s">
        <v>54</v>
      </c>
      <c r="C6" s="10">
        <f>('定稿'!H16+'定稿'!H17+'定稿'!H18)/16/167</f>
        <v>0.059880239520958084</v>
      </c>
      <c r="D6" s="10"/>
      <c r="E6" s="11">
        <v>10</v>
      </c>
      <c r="F6" s="11"/>
      <c r="G6" s="15"/>
      <c r="H6" s="13">
        <f t="shared" si="0"/>
        <v>0.059880239520958084</v>
      </c>
      <c r="I6" s="13">
        <f t="shared" si="0"/>
        <v>0</v>
      </c>
      <c r="J6" s="36">
        <f t="shared" si="1"/>
        <v>0.059880239520958084</v>
      </c>
    </row>
    <row r="7" spans="1:10" ht="14.25">
      <c r="A7" s="14"/>
      <c r="B7" s="9" t="s">
        <v>62</v>
      </c>
      <c r="C7" s="10">
        <f>'定稿'!H19/16/167</f>
        <v>0.011976047904191617</v>
      </c>
      <c r="D7" s="10">
        <f>'定稿'!J19/16/167</f>
        <v>0.011976047904191617</v>
      </c>
      <c r="E7" s="11">
        <v>4</v>
      </c>
      <c r="F7" s="11"/>
      <c r="G7" s="15"/>
      <c r="H7" s="13">
        <f t="shared" si="0"/>
        <v>0.023952095808383235</v>
      </c>
      <c r="I7" s="13">
        <f t="shared" si="0"/>
        <v>0</v>
      </c>
      <c r="J7" s="36">
        <f t="shared" si="1"/>
        <v>0.023952095808383235</v>
      </c>
    </row>
    <row r="8" spans="1:10" ht="14.25">
      <c r="A8" s="14"/>
      <c r="B8" s="9" t="s">
        <v>65</v>
      </c>
      <c r="C8" s="10">
        <f>('定稿'!H20+'定稿'!H21+'定稿'!H22+'定稿'!H23)/16/167</f>
        <v>0.09580838323353294</v>
      </c>
      <c r="D8" s="10"/>
      <c r="E8" s="11">
        <v>16</v>
      </c>
      <c r="F8" s="11"/>
      <c r="G8" s="15"/>
      <c r="H8" s="13">
        <f t="shared" si="0"/>
        <v>0.09580838323353294</v>
      </c>
      <c r="I8" s="13">
        <f t="shared" si="0"/>
        <v>0</v>
      </c>
      <c r="J8" s="36">
        <f t="shared" si="1"/>
        <v>0.09580838323353294</v>
      </c>
    </row>
    <row r="9" spans="1:10" ht="14.25">
      <c r="A9" s="16"/>
      <c r="B9" s="9" t="s">
        <v>75</v>
      </c>
      <c r="C9" s="10">
        <f>('定稿'!H24/16/167)</f>
        <v>0.017964071856287425</v>
      </c>
      <c r="D9" s="10">
        <f>'定稿'!I25/16/167</f>
        <v>0.005988023952095809</v>
      </c>
      <c r="E9" s="11">
        <v>4</v>
      </c>
      <c r="F9" s="11"/>
      <c r="G9" s="17"/>
      <c r="H9" s="13">
        <f t="shared" si="0"/>
        <v>0.023952095808383235</v>
      </c>
      <c r="I9" s="13">
        <f t="shared" si="0"/>
        <v>0</v>
      </c>
      <c r="J9" s="36">
        <f t="shared" si="1"/>
        <v>0.023952095808383235</v>
      </c>
    </row>
    <row r="10" spans="1:10" ht="14.25">
      <c r="A10" s="8" t="s">
        <v>80</v>
      </c>
      <c r="B10" s="9" t="s">
        <v>81</v>
      </c>
      <c r="C10" s="10">
        <f>('定稿'!H26+'定稿'!H27+'定稿'!H28+'定稿'!H29+'定稿'!H30+'定稿'!H31+'定稿'!H32+'定稿'!H33+'定稿'!H34+'定稿'!H35)/16/167</f>
        <v>0.14595808383233533</v>
      </c>
      <c r="D10" s="10">
        <f>('定稿'!I29+'定稿'!I32)/16/167</f>
        <v>0.0037425149700598802</v>
      </c>
      <c r="E10" s="11">
        <v>25</v>
      </c>
      <c r="F10" s="11"/>
      <c r="G10" s="12">
        <f>E10+E11+F11+E12</f>
        <v>57</v>
      </c>
      <c r="H10" s="13">
        <f t="shared" si="0"/>
        <v>0.1497005988023952</v>
      </c>
      <c r="I10" s="13">
        <f t="shared" si="0"/>
        <v>0</v>
      </c>
      <c r="J10" s="36">
        <f t="shared" si="1"/>
        <v>0.1497005988023952</v>
      </c>
    </row>
    <row r="11" spans="1:10" ht="14.25">
      <c r="A11" s="14"/>
      <c r="B11" s="9" t="s">
        <v>108</v>
      </c>
      <c r="C11" s="10">
        <f>('定稿'!H38+'定稿'!H39+'定稿'!H40+'定稿'!H41+'定稿'!H42+'定稿'!H43+'定稿'!H44+'定稿'!H45+'定稿'!H46+'定稿'!H50+'定稿'!H51)/16/167</f>
        <v>0.13847305389221556</v>
      </c>
      <c r="D11" s="10">
        <f>('定稿'!J39+'定稿'!K41+'定稿'!K45)/16/167</f>
        <v>0.014970059880239521</v>
      </c>
      <c r="E11" s="11">
        <v>20</v>
      </c>
      <c r="F11" s="11">
        <v>6</v>
      </c>
      <c r="G11" s="15"/>
      <c r="H11" s="13">
        <f t="shared" si="0"/>
        <v>0.11976047904191617</v>
      </c>
      <c r="I11" s="13">
        <f t="shared" si="0"/>
        <v>0.03592814371257485</v>
      </c>
      <c r="J11" s="36">
        <f t="shared" si="1"/>
        <v>0.15568862275449102</v>
      </c>
    </row>
    <row r="12" spans="1:10" ht="14.25">
      <c r="A12" s="16"/>
      <c r="B12" s="9" t="s">
        <v>240</v>
      </c>
      <c r="C12" s="10"/>
      <c r="D12" s="10">
        <f>E12/167</f>
        <v>0.03592814371257485</v>
      </c>
      <c r="E12" s="11">
        <v>6</v>
      </c>
      <c r="F12" s="11"/>
      <c r="G12" s="17"/>
      <c r="H12" s="13">
        <f t="shared" si="0"/>
        <v>0.03592814371257485</v>
      </c>
      <c r="I12" s="13">
        <f t="shared" si="0"/>
        <v>0</v>
      </c>
      <c r="J12" s="36">
        <f t="shared" si="1"/>
        <v>0.03592814371257485</v>
      </c>
    </row>
    <row r="13" spans="1:10" ht="14.25">
      <c r="A13" s="8" t="s">
        <v>142</v>
      </c>
      <c r="B13" s="9" t="s">
        <v>143</v>
      </c>
      <c r="C13" s="10">
        <f>('定稿'!H54+'定稿'!H55+'定稿'!H56)/16/167</f>
        <v>0.04491017964071856</v>
      </c>
      <c r="D13" s="10">
        <f>'定稿'!I55/16/167</f>
        <v>0.0029940119760479044</v>
      </c>
      <c r="E13" s="11">
        <v>8</v>
      </c>
      <c r="F13" s="11"/>
      <c r="G13" s="12">
        <f>E13+E14+E15+F14</f>
        <v>47</v>
      </c>
      <c r="H13" s="13">
        <f t="shared" si="0"/>
        <v>0.04790419161676647</v>
      </c>
      <c r="I13" s="13">
        <f t="shared" si="0"/>
        <v>0</v>
      </c>
      <c r="J13" s="36">
        <f t="shared" si="1"/>
        <v>0.04790419161676647</v>
      </c>
    </row>
    <row r="14" spans="1:10" ht="14.25">
      <c r="A14" s="14"/>
      <c r="B14" s="9" t="s">
        <v>241</v>
      </c>
      <c r="C14" s="10">
        <f>('定稿'!H57+'定稿'!H58+'定稿'!H61+'定稿'!H63)/16/167</f>
        <v>0.04790419161676647</v>
      </c>
      <c r="D14" s="10"/>
      <c r="E14" s="11">
        <v>2</v>
      </c>
      <c r="F14" s="11">
        <v>6</v>
      </c>
      <c r="G14" s="15"/>
      <c r="H14" s="13">
        <f t="shared" si="0"/>
        <v>0.011976047904191617</v>
      </c>
      <c r="I14" s="13">
        <f t="shared" si="0"/>
        <v>0.03592814371257485</v>
      </c>
      <c r="J14" s="36">
        <f t="shared" si="1"/>
        <v>0.04790419161676647</v>
      </c>
    </row>
    <row r="15" spans="1:10" ht="14.25">
      <c r="A15" s="16"/>
      <c r="B15" s="9" t="s">
        <v>186</v>
      </c>
      <c r="C15" s="10"/>
      <c r="D15" s="10">
        <f>E15/G33</f>
        <v>0.18562874251497005</v>
      </c>
      <c r="E15" s="11">
        <v>31</v>
      </c>
      <c r="F15" s="11"/>
      <c r="G15" s="17"/>
      <c r="H15" s="13">
        <f t="shared" si="0"/>
        <v>0.18562874251497005</v>
      </c>
      <c r="I15" s="13">
        <f t="shared" si="0"/>
        <v>0</v>
      </c>
      <c r="J15" s="36">
        <f t="shared" si="1"/>
        <v>0.18562874251497005</v>
      </c>
    </row>
    <row r="16" spans="1:10" ht="27.75">
      <c r="A16" s="8" t="s">
        <v>204</v>
      </c>
      <c r="B16" s="9" t="s">
        <v>242</v>
      </c>
      <c r="C16" s="10">
        <f>'定稿'!H82/16/167</f>
        <v>0.005988023952095809</v>
      </c>
      <c r="D16" s="10">
        <f>'定稿'!K82/16/167</f>
        <v>0.005988023952095809</v>
      </c>
      <c r="E16" s="11">
        <v>2</v>
      </c>
      <c r="F16" s="11"/>
      <c r="G16" s="12">
        <f>E16+E17</f>
        <v>4</v>
      </c>
      <c r="H16" s="13">
        <f t="shared" si="0"/>
        <v>0.011976047904191617</v>
      </c>
      <c r="I16" s="13">
        <f t="shared" si="0"/>
        <v>0</v>
      </c>
      <c r="J16" s="36">
        <f t="shared" si="1"/>
        <v>0.011976047904191617</v>
      </c>
    </row>
    <row r="17" spans="1:10" ht="14.25">
      <c r="A17" s="14"/>
      <c r="B17" s="9" t="s">
        <v>207</v>
      </c>
      <c r="C17" s="10">
        <f>'定稿'!H83/16/167</f>
        <v>0.005988023952095809</v>
      </c>
      <c r="D17" s="10">
        <f>'定稿'!K83/16/167</f>
        <v>0.005988023952095809</v>
      </c>
      <c r="E17" s="11">
        <v>2</v>
      </c>
      <c r="F17" s="11"/>
      <c r="G17" s="17"/>
      <c r="H17" s="13">
        <f t="shared" si="0"/>
        <v>0.011976047904191617</v>
      </c>
      <c r="I17" s="13">
        <f t="shared" si="0"/>
        <v>0</v>
      </c>
      <c r="J17" s="36">
        <f t="shared" si="1"/>
        <v>0.011976047904191617</v>
      </c>
    </row>
    <row r="18" spans="1:10" ht="14.25">
      <c r="A18" s="14"/>
      <c r="B18" s="9" t="s">
        <v>209</v>
      </c>
      <c r="C18" s="18"/>
      <c r="D18" s="18"/>
      <c r="E18" s="11"/>
      <c r="F18" s="11">
        <v>2</v>
      </c>
      <c r="G18" s="19" t="s">
        <v>243</v>
      </c>
      <c r="H18" s="13">
        <f t="shared" si="0"/>
        <v>0</v>
      </c>
      <c r="I18" s="13">
        <f t="shared" si="0"/>
        <v>0.011976047904191617</v>
      </c>
      <c r="J18" s="36">
        <f t="shared" si="1"/>
        <v>0.011976047904191617</v>
      </c>
    </row>
    <row r="19" spans="1:10" ht="14.25">
      <c r="A19" s="14"/>
      <c r="B19" s="9" t="s">
        <v>210</v>
      </c>
      <c r="C19" s="18"/>
      <c r="D19" s="18"/>
      <c r="E19" s="11"/>
      <c r="F19" s="11">
        <v>2</v>
      </c>
      <c r="G19" s="20"/>
      <c r="H19" s="13">
        <f t="shared" si="0"/>
        <v>0</v>
      </c>
      <c r="I19" s="13">
        <f t="shared" si="0"/>
        <v>0.011976047904191617</v>
      </c>
      <c r="J19" s="36">
        <f t="shared" si="1"/>
        <v>0.011976047904191617</v>
      </c>
    </row>
    <row r="20" spans="1:10" ht="14.25">
      <c r="A20" s="16"/>
      <c r="B20" s="9" t="s">
        <v>211</v>
      </c>
      <c r="C20" s="18"/>
      <c r="D20" s="18"/>
      <c r="E20" s="11"/>
      <c r="F20" s="11">
        <v>2</v>
      </c>
      <c r="G20" s="21"/>
      <c r="H20" s="13">
        <f t="shared" si="0"/>
        <v>0</v>
      </c>
      <c r="I20" s="13">
        <f t="shared" si="0"/>
        <v>0.011976047904191617</v>
      </c>
      <c r="J20" s="36">
        <f t="shared" si="1"/>
        <v>0.011976047904191617</v>
      </c>
    </row>
    <row r="21" spans="1:10" ht="14.25">
      <c r="A21" s="8" t="s">
        <v>212</v>
      </c>
      <c r="B21" s="9" t="s">
        <v>214</v>
      </c>
      <c r="C21" s="18"/>
      <c r="D21" s="18"/>
      <c r="E21" s="22">
        <v>1</v>
      </c>
      <c r="F21" s="11"/>
      <c r="G21" s="23" t="s">
        <v>244</v>
      </c>
      <c r="H21" s="13">
        <f t="shared" si="0"/>
        <v>0.005988023952095809</v>
      </c>
      <c r="I21" s="13">
        <f t="shared" si="0"/>
        <v>0</v>
      </c>
      <c r="J21" s="36">
        <f t="shared" si="1"/>
        <v>0.005988023952095809</v>
      </c>
    </row>
    <row r="22" spans="1:10" ht="14.25">
      <c r="A22" s="14"/>
      <c r="B22" s="9" t="s">
        <v>216</v>
      </c>
      <c r="C22" s="18"/>
      <c r="D22" s="18"/>
      <c r="E22" s="22">
        <v>2.5</v>
      </c>
      <c r="F22" s="11"/>
      <c r="G22" s="24"/>
      <c r="H22" s="13">
        <f t="shared" si="0"/>
        <v>0.014970059880239521</v>
      </c>
      <c r="I22" s="13">
        <f t="shared" si="0"/>
        <v>0</v>
      </c>
      <c r="J22" s="36">
        <f t="shared" si="1"/>
        <v>0.014970059880239521</v>
      </c>
    </row>
    <row r="23" spans="1:10" ht="14.25">
      <c r="A23" s="14"/>
      <c r="B23" s="9" t="s">
        <v>245</v>
      </c>
      <c r="C23" s="18"/>
      <c r="D23" s="18"/>
      <c r="E23" s="22">
        <v>1</v>
      </c>
      <c r="F23" s="11"/>
      <c r="G23" s="24"/>
      <c r="H23" s="13">
        <f t="shared" si="0"/>
        <v>0.005988023952095809</v>
      </c>
      <c r="I23" s="13">
        <f t="shared" si="0"/>
        <v>0</v>
      </c>
      <c r="J23" s="36">
        <f t="shared" si="1"/>
        <v>0.005988023952095809</v>
      </c>
    </row>
    <row r="24" spans="1:10" ht="14.25">
      <c r="A24" s="14"/>
      <c r="B24" s="9" t="s">
        <v>218</v>
      </c>
      <c r="C24" s="18"/>
      <c r="D24" s="18"/>
      <c r="E24" s="22">
        <v>1</v>
      </c>
      <c r="F24" s="11"/>
      <c r="G24" s="24"/>
      <c r="H24" s="13">
        <f t="shared" si="0"/>
        <v>0.005988023952095809</v>
      </c>
      <c r="I24" s="13">
        <f t="shared" si="0"/>
        <v>0</v>
      </c>
      <c r="J24" s="36">
        <f t="shared" si="1"/>
        <v>0.005988023952095809</v>
      </c>
    </row>
    <row r="25" spans="1:10" ht="14.25">
      <c r="A25" s="16"/>
      <c r="B25" s="9" t="s">
        <v>219</v>
      </c>
      <c r="C25" s="18"/>
      <c r="D25" s="18"/>
      <c r="E25" s="22">
        <v>2</v>
      </c>
      <c r="F25" s="11"/>
      <c r="G25" s="25"/>
      <c r="H25" s="13">
        <f t="shared" si="0"/>
        <v>0.011976047904191617</v>
      </c>
      <c r="I25" s="13">
        <f t="shared" si="0"/>
        <v>0</v>
      </c>
      <c r="J25" s="36">
        <f t="shared" si="1"/>
        <v>0.011976047904191617</v>
      </c>
    </row>
    <row r="26" spans="1:10" ht="14.25">
      <c r="A26" s="8" t="s">
        <v>220</v>
      </c>
      <c r="B26" s="9" t="s">
        <v>222</v>
      </c>
      <c r="C26" s="18"/>
      <c r="D26" s="18"/>
      <c r="E26" s="22">
        <v>2</v>
      </c>
      <c r="F26" s="26"/>
      <c r="G26" s="27">
        <v>5</v>
      </c>
      <c r="H26" s="13">
        <f t="shared" si="0"/>
        <v>0.011976047904191617</v>
      </c>
      <c r="I26" s="13">
        <f t="shared" si="0"/>
        <v>0</v>
      </c>
      <c r="J26" s="36">
        <f t="shared" si="1"/>
        <v>0.011976047904191617</v>
      </c>
    </row>
    <row r="27" spans="1:10" ht="72.75">
      <c r="A27" s="14"/>
      <c r="B27" s="9" t="s">
        <v>225</v>
      </c>
      <c r="C27" s="18"/>
      <c r="D27" s="18"/>
      <c r="E27" s="22">
        <v>2</v>
      </c>
      <c r="F27" s="26"/>
      <c r="G27" s="28" t="s">
        <v>246</v>
      </c>
      <c r="H27" s="13">
        <f t="shared" si="0"/>
        <v>0.011976047904191617</v>
      </c>
      <c r="I27" s="13">
        <f t="shared" si="0"/>
        <v>0</v>
      </c>
      <c r="J27" s="36">
        <f t="shared" si="1"/>
        <v>0.011976047904191617</v>
      </c>
    </row>
    <row r="28" spans="1:10" ht="14.25">
      <c r="A28" s="14"/>
      <c r="B28" s="9" t="s">
        <v>226</v>
      </c>
      <c r="C28" s="18"/>
      <c r="D28" s="18"/>
      <c r="E28" s="22">
        <v>1</v>
      </c>
      <c r="F28" s="26"/>
      <c r="G28" s="29"/>
      <c r="H28" s="13">
        <f t="shared" si="0"/>
        <v>0.005988023952095809</v>
      </c>
      <c r="I28" s="13">
        <f t="shared" si="0"/>
        <v>0</v>
      </c>
      <c r="J28" s="36">
        <f t="shared" si="1"/>
        <v>0.005988023952095809</v>
      </c>
    </row>
    <row r="29" spans="1:10" ht="14.25">
      <c r="A29" s="14"/>
      <c r="B29" s="9" t="s">
        <v>228</v>
      </c>
      <c r="C29" s="18"/>
      <c r="D29" s="18"/>
      <c r="E29" s="11"/>
      <c r="F29" s="30" t="s">
        <v>40</v>
      </c>
      <c r="G29" s="29"/>
      <c r="H29" s="13">
        <f t="shared" si="0"/>
        <v>0</v>
      </c>
      <c r="I29" s="13"/>
      <c r="J29" s="36"/>
    </row>
    <row r="30" spans="1:10" ht="14.25">
      <c r="A30" s="14"/>
      <c r="B30" s="9" t="s">
        <v>230</v>
      </c>
      <c r="C30" s="18"/>
      <c r="D30" s="18"/>
      <c r="E30" s="11"/>
      <c r="F30" s="30" t="s">
        <v>40</v>
      </c>
      <c r="G30" s="29"/>
      <c r="H30" s="13">
        <f t="shared" si="0"/>
        <v>0</v>
      </c>
      <c r="I30" s="13"/>
      <c r="J30" s="36"/>
    </row>
    <row r="31" spans="1:10" ht="14.25">
      <c r="A31" s="14"/>
      <c r="B31" s="9" t="s">
        <v>232</v>
      </c>
      <c r="C31" s="18"/>
      <c r="D31" s="18"/>
      <c r="E31" s="11"/>
      <c r="F31" s="30" t="s">
        <v>40</v>
      </c>
      <c r="G31" s="29"/>
      <c r="H31" s="13">
        <f t="shared" si="0"/>
        <v>0</v>
      </c>
      <c r="I31" s="13"/>
      <c r="J31" s="36"/>
    </row>
    <row r="32" spans="1:10" ht="14.25">
      <c r="A32" s="16"/>
      <c r="B32" s="9" t="s">
        <v>234</v>
      </c>
      <c r="C32" s="18"/>
      <c r="D32" s="18"/>
      <c r="E32" s="11"/>
      <c r="F32" s="30" t="s">
        <v>40</v>
      </c>
      <c r="G32" s="31"/>
      <c r="H32" s="13">
        <f t="shared" si="0"/>
        <v>0</v>
      </c>
      <c r="I32" s="13"/>
      <c r="J32" s="36"/>
    </row>
    <row r="33" spans="1:10" ht="14.25">
      <c r="A33" s="3" t="s">
        <v>239</v>
      </c>
      <c r="B33" s="4"/>
      <c r="C33" s="32">
        <f>SUM(C3:C32)</f>
        <v>0.658682634730539</v>
      </c>
      <c r="D33" s="32">
        <f>SUM(D3:D32)</f>
        <v>0.3031437125748503</v>
      </c>
      <c r="E33" s="33">
        <f>SUM(E3:E17)</f>
        <v>149</v>
      </c>
      <c r="F33" s="33">
        <f>SUM(F3:F17)</f>
        <v>18</v>
      </c>
      <c r="G33" s="34">
        <f>SUM(E33:F33)</f>
        <v>167</v>
      </c>
      <c r="H33" s="13">
        <f t="shared" si="0"/>
        <v>0.8922155688622755</v>
      </c>
      <c r="I33" s="13">
        <f t="shared" si="0"/>
        <v>0.10778443113772455</v>
      </c>
      <c r="J33" s="36">
        <f>SUM(H33:I33)</f>
        <v>1</v>
      </c>
    </row>
    <row r="34" spans="8:10" ht="13.5">
      <c r="H34" s="35"/>
      <c r="I34" s="35"/>
      <c r="J34" s="35"/>
    </row>
  </sheetData>
  <sheetProtection/>
  <mergeCells count="16">
    <mergeCell ref="C1:D1"/>
    <mergeCell ref="E1:G1"/>
    <mergeCell ref="A33:B33"/>
    <mergeCell ref="A3:A9"/>
    <mergeCell ref="A10:A12"/>
    <mergeCell ref="A13:A15"/>
    <mergeCell ref="A16:A20"/>
    <mergeCell ref="A21:A25"/>
    <mergeCell ref="A26:A32"/>
    <mergeCell ref="G3:G9"/>
    <mergeCell ref="G10:G12"/>
    <mergeCell ref="G13:G15"/>
    <mergeCell ref="G16:G17"/>
    <mergeCell ref="G18:G20"/>
    <mergeCell ref="G21:G25"/>
    <mergeCell ref="A1:B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肖印增</dc:creator>
  <cp:keywords/>
  <dc:description/>
  <cp:lastModifiedBy>鱼儿</cp:lastModifiedBy>
  <cp:lastPrinted>2021-08-02T05:34:58Z</cp:lastPrinted>
  <dcterms:created xsi:type="dcterms:W3CDTF">2019-02-26T00:13:38Z</dcterms:created>
  <dcterms:modified xsi:type="dcterms:W3CDTF">2023-05-23T05:14:41Z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04AB572BC6FD458FBB96F47B441901A0_12</vt:lpwstr>
  </property>
</Properties>
</file>